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25"/>
  <workbookPr/>
  <mc:AlternateContent xmlns:mc="http://schemas.openxmlformats.org/markup-compatibility/2006">
    <mc:Choice Requires="x15">
      <x15ac:absPath xmlns:x15ac="http://schemas.microsoft.com/office/spreadsheetml/2010/11/ac" url="C:\Users\LEILA\Documents\2020\GUÍAS DE APRENDIZAJE 2020\GUÍAS DE APRENDIZAJE JULIO\4E\"/>
    </mc:Choice>
  </mc:AlternateContent>
  <xr:revisionPtr revIDLastSave="0" documentId="12_ncr:500000_{D4ABB01F-2419-4636-9E2C-83612CE48078}" xr6:coauthVersionLast="34" xr6:coauthVersionMax="34" xr10:uidLastSave="{00000000-0000-0000-0000-000000000000}"/>
  <bookViews>
    <workbookView xWindow="0" yWindow="0" windowWidth="20490" windowHeight="6645" xr2:uid="{00000000-000D-0000-FFFF-FFFF00000000}"/>
  </bookViews>
  <sheets>
    <sheet name="GUIA   30 junio 2020" sheetId="26" r:id="rId1"/>
    <sheet name="GUIA  MAYO 2020 (4)" sheetId="25" r:id="rId2"/>
    <sheet name="GUIA  MAYO 2020 (3)" sheetId="24" r:id="rId3"/>
    <sheet name="GUIA  MAYO 2020 (2)" sheetId="23" r:id="rId4"/>
    <sheet name="GUIA  MAYO 2020" sheetId="22" r:id="rId5"/>
  </sheets>
  <definedNames>
    <definedName name="_xlnm.Print_Area" localSheetId="0">'GUIA   30 junio 2020'!$A$1:$J$35</definedName>
  </definedNames>
  <calcPr calcId="179021"/>
</workbook>
</file>

<file path=xl/calcChain.xml><?xml version="1.0" encoding="utf-8"?>
<calcChain xmlns="http://schemas.openxmlformats.org/spreadsheetml/2006/main">
  <c r="E11" i="26" l="1"/>
  <c r="H16" i="25" l="1"/>
  <c r="G16" i="25"/>
  <c r="F16" i="25"/>
  <c r="E16" i="25"/>
  <c r="D16" i="25"/>
  <c r="C16" i="25"/>
  <c r="D13" i="25"/>
  <c r="D20" i="25" s="1"/>
  <c r="H9" i="25"/>
  <c r="H13" i="25" s="1"/>
  <c r="G9" i="25"/>
  <c r="G13" i="25" s="1"/>
  <c r="F9" i="25"/>
  <c r="F13" i="25" s="1"/>
  <c r="E9" i="25"/>
  <c r="E13" i="25" s="1"/>
  <c r="C9" i="25"/>
  <c r="C13" i="25" s="1"/>
  <c r="A11" i="25"/>
  <c r="C20" i="25" l="1"/>
  <c r="C19" i="25"/>
  <c r="C17" i="25"/>
  <c r="C18" i="25"/>
  <c r="H20" i="25"/>
  <c r="H17" i="25"/>
  <c r="H19" i="25"/>
  <c r="H18" i="25"/>
  <c r="E19" i="25"/>
  <c r="E18" i="25"/>
  <c r="E20" i="25"/>
  <c r="E22" i="25" s="1"/>
  <c r="E17" i="25"/>
  <c r="F18" i="25"/>
  <c r="F20" i="25"/>
  <c r="F17" i="25"/>
  <c r="F19" i="25"/>
  <c r="G20" i="25"/>
  <c r="G17" i="25"/>
  <c r="G19" i="25"/>
  <c r="G18" i="25"/>
  <c r="D18" i="25"/>
  <c r="D19" i="25"/>
  <c r="D22" i="25" s="1"/>
  <c r="D23" i="25" s="1"/>
  <c r="D17" i="25"/>
  <c r="A13" i="25"/>
  <c r="H13" i="24"/>
  <c r="G13" i="24"/>
  <c r="G17" i="24" s="1"/>
  <c r="F13" i="24"/>
  <c r="E13" i="24"/>
  <c r="D13" i="24"/>
  <c r="H16" i="24"/>
  <c r="H17" i="24" s="1"/>
  <c r="G16" i="24"/>
  <c r="F16" i="24"/>
  <c r="F17" i="24" s="1"/>
  <c r="E16" i="24"/>
  <c r="E17" i="24" s="1"/>
  <c r="D16" i="24"/>
  <c r="D17" i="24" s="1"/>
  <c r="C16" i="24"/>
  <c r="C13" i="24"/>
  <c r="C19" i="24" s="1"/>
  <c r="H20" i="24"/>
  <c r="G20" i="24"/>
  <c r="F20" i="24"/>
  <c r="E20" i="24"/>
  <c r="D20" i="24"/>
  <c r="H16" i="23"/>
  <c r="G16" i="23"/>
  <c r="F16" i="23"/>
  <c r="E16" i="23"/>
  <c r="D16" i="23"/>
  <c r="H13" i="23"/>
  <c r="H19" i="23" s="1"/>
  <c r="G13" i="23"/>
  <c r="G20" i="23" s="1"/>
  <c r="F13" i="23"/>
  <c r="F19" i="23" s="1"/>
  <c r="E13" i="23"/>
  <c r="E20" i="23" s="1"/>
  <c r="D13" i="23"/>
  <c r="D19" i="23" s="1"/>
  <c r="C16" i="23"/>
  <c r="C13" i="23"/>
  <c r="C19" i="23" s="1"/>
  <c r="H16" i="22"/>
  <c r="G16" i="22"/>
  <c r="F16" i="22"/>
  <c r="E16" i="22"/>
  <c r="H13" i="22"/>
  <c r="H20" i="22" s="1"/>
  <c r="G13" i="22"/>
  <c r="G20" i="22" s="1"/>
  <c r="F13" i="22"/>
  <c r="F20" i="22" s="1"/>
  <c r="E13" i="22"/>
  <c r="E20" i="22" s="1"/>
  <c r="D16" i="22"/>
  <c r="D13" i="22"/>
  <c r="D17" i="22" s="1"/>
  <c r="D18" i="22" l="1"/>
  <c r="C20" i="23"/>
  <c r="C22" i="23" s="1"/>
  <c r="F18" i="23"/>
  <c r="H20" i="23"/>
  <c r="D19" i="22"/>
  <c r="H18" i="23"/>
  <c r="E23" i="25"/>
  <c r="D20" i="22"/>
  <c r="D20" i="23"/>
  <c r="G22" i="25"/>
  <c r="G23" i="25" s="1"/>
  <c r="F22" i="25"/>
  <c r="F23" i="25" s="1"/>
  <c r="C18" i="23"/>
  <c r="D18" i="23"/>
  <c r="F20" i="23"/>
  <c r="H22" i="25"/>
  <c r="H23" i="25" s="1"/>
  <c r="C22" i="25"/>
  <c r="C23" i="25" s="1"/>
  <c r="C18" i="24"/>
  <c r="C20" i="24"/>
  <c r="C22" i="24" s="1"/>
  <c r="C17" i="24"/>
  <c r="E18" i="24"/>
  <c r="G18" i="24"/>
  <c r="E19" i="24"/>
  <c r="G19" i="24"/>
  <c r="D18" i="24"/>
  <c r="F18" i="24"/>
  <c r="H18" i="24"/>
  <c r="D19" i="24"/>
  <c r="F19" i="24"/>
  <c r="H19" i="24"/>
  <c r="E17" i="23"/>
  <c r="G17" i="23"/>
  <c r="E19" i="23"/>
  <c r="G19" i="23"/>
  <c r="D22" i="23"/>
  <c r="H22" i="23"/>
  <c r="C17" i="23"/>
  <c r="C23" i="23" s="1"/>
  <c r="D17" i="23"/>
  <c r="F17" i="23"/>
  <c r="H17" i="23"/>
  <c r="E18" i="23"/>
  <c r="G18" i="23"/>
  <c r="F22" i="23"/>
  <c r="F23" i="23" s="1"/>
  <c r="E17" i="22"/>
  <c r="G17" i="22"/>
  <c r="E18" i="22"/>
  <c r="G18" i="22"/>
  <c r="E19" i="22"/>
  <c r="G19" i="22"/>
  <c r="F17" i="22"/>
  <c r="H17" i="22"/>
  <c r="F18" i="22"/>
  <c r="H18" i="22"/>
  <c r="F19" i="22"/>
  <c r="H19" i="22"/>
  <c r="C16" i="22"/>
  <c r="C13" i="22"/>
  <c r="C20" i="22" s="1"/>
  <c r="G22" i="23" l="1"/>
  <c r="G23" i="23" s="1"/>
  <c r="H22" i="24"/>
  <c r="E22" i="23"/>
  <c r="E23" i="23" s="1"/>
  <c r="D22" i="22"/>
  <c r="D23" i="22" s="1"/>
  <c r="C23" i="24"/>
  <c r="G22" i="24"/>
  <c r="D22" i="24"/>
  <c r="D23" i="24" s="1"/>
  <c r="F22" i="24"/>
  <c r="E22" i="24"/>
  <c r="E23" i="24" s="1"/>
  <c r="H23" i="24"/>
  <c r="F23" i="24"/>
  <c r="G23" i="24"/>
  <c r="H23" i="23"/>
  <c r="D23" i="23"/>
  <c r="H22" i="22"/>
  <c r="H23" i="22" s="1"/>
  <c r="G22" i="22"/>
  <c r="G23" i="22" s="1"/>
  <c r="F22" i="22"/>
  <c r="F23" i="22" s="1"/>
  <c r="E22" i="22"/>
  <c r="E23" i="22" s="1"/>
  <c r="C17" i="22"/>
  <c r="C19" i="22"/>
  <c r="C18" i="22"/>
  <c r="C22" i="22" s="1"/>
  <c r="C23" i="22" l="1"/>
</calcChain>
</file>

<file path=xl/sharedStrings.xml><?xml version="1.0" encoding="utf-8"?>
<sst xmlns="http://schemas.openxmlformats.org/spreadsheetml/2006/main" count="232" uniqueCount="71">
  <si>
    <t>SUELDO</t>
  </si>
  <si>
    <t>COLACION</t>
  </si>
  <si>
    <t>DETALLE</t>
  </si>
  <si>
    <t>TOTAL HABERES</t>
  </si>
  <si>
    <t>SALUD  7%</t>
  </si>
  <si>
    <t>SEG. CESAN  0,6%</t>
  </si>
  <si>
    <t>TOTAL DESCTOS</t>
  </si>
  <si>
    <t>PARTICIPACION</t>
  </si>
  <si>
    <t>5 PUNTOS</t>
  </si>
  <si>
    <t>GRATIFICACION 25%</t>
  </si>
  <si>
    <t>SUEELDO LIQUIDO</t>
  </si>
  <si>
    <t xml:space="preserve">COMISION </t>
  </si>
  <si>
    <t>ingreso minimo</t>
  </si>
  <si>
    <t>MOVILACION</t>
  </si>
  <si>
    <t>A.F.P. 11,45. %</t>
  </si>
  <si>
    <t xml:space="preserve">LIQUIDACION DE  </t>
  </si>
  <si>
    <t>SUELDO   ES  UN DOCUMENTO QUE DEBE ENTREGARCE AL TRABAJADOR  Y ESTE FIRMARLO , CON EL  CUAL  USTED COMO EMPLEADOR</t>
  </si>
  <si>
    <t>PUEDE COMPROBAR EL PAGO DEL SUELDO  AL TRABAJADOR, EN LA LIQUIDACION SE INDICAN LOS MONTOS PAGADOS POR SUELDO BASE , MOVILIZAION</t>
  </si>
  <si>
    <t xml:space="preserve">COLACION ETC.    Y  DESCUENTOS  LEGALES , TRIBUTARIOS </t>
  </si>
  <si>
    <t>TRABAJADOR</t>
  </si>
  <si>
    <t>IMPTO UNICO</t>
  </si>
  <si>
    <t>EJEMPLO</t>
  </si>
  <si>
    <t>PUNTAJE</t>
  </si>
  <si>
    <t>35 PUNTOS</t>
  </si>
  <si>
    <t>TOTAL</t>
  </si>
  <si>
    <t xml:space="preserve">HAGA CALCULOS DE REMUNERACIONES DE 5 TRABAJADORES </t>
  </si>
  <si>
    <t>TOTAL IMPONIBLE</t>
  </si>
  <si>
    <t>TOTAL NO IMPONIBLE</t>
  </si>
  <si>
    <t xml:space="preserve"> HORAS EXTRAS</t>
  </si>
  <si>
    <t>SUELDO LIQUIDO</t>
  </si>
  <si>
    <t>???????</t>
  </si>
  <si>
    <t xml:space="preserve"> HORAS EXTRAS 10 abril 2020</t>
  </si>
  <si>
    <t xml:space="preserve">MENSUAL </t>
  </si>
  <si>
    <t>FACTOR</t>
  </si>
  <si>
    <t>CONTRATO</t>
  </si>
  <si>
    <t>|</t>
  </si>
  <si>
    <t xml:space="preserve">GRATIFICACION  </t>
  </si>
  <si>
    <t>CORRESPONDE A PARTE DE LAS UTILIDADES QU EL EMPLEADOR BENEFICA AL TRBAJADOR</t>
  </si>
  <si>
    <t>1°  FORMA</t>
  </si>
  <si>
    <r>
      <t xml:space="preserve">SE CALCULA Y  SE PAGA UNA VEZ AL AÑO Y SIEMPRE Y CUANDO OBTENGA </t>
    </r>
    <r>
      <rPr>
        <sz val="11"/>
        <color rgb="FFFF0000"/>
        <rFont val="Calibri"/>
        <family val="2"/>
        <scheme val="minor"/>
      </rPr>
      <t>UTILIDADES</t>
    </r>
    <r>
      <rPr>
        <sz val="11"/>
        <color theme="1"/>
        <rFont val="Calibri"/>
        <family val="2"/>
        <scheme val="minor"/>
      </rPr>
      <t xml:space="preserve"> DEL EJERCICIO</t>
    </r>
  </si>
  <si>
    <t>FORMULA</t>
  </si>
  <si>
    <t>DE LA UTILIDADES  SE REPARTE A LOS TRABAJADORES EL 30% DE LAS UTILIDADES</t>
  </si>
  <si>
    <t>EJEMPLO N° 1</t>
  </si>
  <si>
    <t xml:space="preserve">UTILIDADES DEL EJERCICIO ( 1 AÑO ) </t>
  </si>
  <si>
    <t>GRATIFICACION</t>
  </si>
  <si>
    <t>SE PAGA EN EL MES DE MAYO  A LOS TRABAJADORES</t>
  </si>
  <si>
    <t>EJEMPLO N° 2</t>
  </si>
  <si>
    <t xml:space="preserve">PERDIDA DEL EJERCICIO </t>
  </si>
  <si>
    <t>NO PAGA GRATIFICACION</t>
  </si>
  <si>
    <t>HORAS  EXTRAS</t>
  </si>
  <si>
    <t>MULTIPLICA</t>
  </si>
  <si>
    <t xml:space="preserve"> HORAS  EXTRA 20</t>
  </si>
  <si>
    <t>AL  SUELDO</t>
  </si>
  <si>
    <t>LUEGO POR</t>
  </si>
  <si>
    <t>LAS HORAS</t>
  </si>
  <si>
    <t>KRINA</t>
  </si>
  <si>
    <t xml:space="preserve">TIARE </t>
  </si>
  <si>
    <t>A.F.P. 11,27. %</t>
  </si>
  <si>
    <t>ITE</t>
  </si>
  <si>
    <t>KARINA B</t>
  </si>
  <si>
    <t>IMPUESTO UNICO</t>
  </si>
  <si>
    <t>TOTAL DESCUENTOS</t>
  </si>
  <si>
    <t>OBJETIVO</t>
  </si>
  <si>
    <t>CALCULAR GRATIFICACION</t>
  </si>
  <si>
    <t>MODULO</t>
  </si>
  <si>
    <t>CURSO</t>
  </si>
  <si>
    <t>4° E</t>
  </si>
  <si>
    <t>GUIA</t>
  </si>
  <si>
    <t>N°  5</t>
  </si>
  <si>
    <t>ASISTENCIA</t>
  </si>
  <si>
    <t>CÁLCULO DE REMUNERACIÓN, FINIQUITOS Y OBLIGACIONES LABORALES, 4E, CARLOS ÓRDENES  - JULIO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</si>
</sst>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\ #,##0"/>
  </numFmts>
  <fonts count="16" x14ac:knownFonts="1">
    <font>
      <sz val="11"/>
      <color theme="1"/>
      <name val="Calibri"/>
      <family val="2"/>
      <scheme val="minor"/>
    </font>
    <font>
      <sz val="11"/>
      <color indexed="10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sz val="11"/>
      <color rgb="FFFF0000"/>
      <name val="Calibri"/>
      <family val="2"/>
      <scheme val="minor"/>
    </font>
    <font>
      <sz val="11"/>
      <color rgb="FFFF0000"/>
      <name val="Calibri"/>
      <family val="2"/>
    </font>
    <font>
      <b/>
      <sz val="11"/>
      <color rgb="FFFF0000"/>
      <name val="Calibri"/>
      <family val="2"/>
    </font>
    <font>
      <sz val="11"/>
      <color theme="5" tint="-0.249977111117893"/>
      <name val="Calibri"/>
      <family val="2"/>
    </font>
    <font>
      <b/>
      <sz val="11"/>
      <color theme="5" tint="-0.249977111117893"/>
      <name val="Calibri"/>
      <family val="2"/>
    </font>
    <font>
      <b/>
      <sz val="11"/>
      <color rgb="FFFF0000"/>
      <name val="Calibri"/>
      <family val="2"/>
      <scheme val="minor"/>
    </font>
    <font>
      <b/>
      <sz val="11"/>
      <color theme="5" tint="-0.249977111117893"/>
      <name val="Calibri"/>
      <family val="2"/>
      <scheme val="minor"/>
    </font>
    <font>
      <b/>
      <sz val="11"/>
      <color rgb="FF00B0F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5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8" tint="-0.249977111117893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9">
    <xf numFmtId="0" fontId="0" fillId="0" borderId="0" xfId="0"/>
    <xf numFmtId="0" fontId="0" fillId="0" borderId="0" xfId="0" applyFill="1" applyBorder="1"/>
    <xf numFmtId="3" fontId="0" fillId="0" borderId="6" xfId="0" applyNumberFormat="1" applyFill="1" applyBorder="1"/>
    <xf numFmtId="3" fontId="0" fillId="0" borderId="3" xfId="0" applyNumberFormat="1" applyFill="1" applyBorder="1"/>
    <xf numFmtId="3" fontId="0" fillId="0" borderId="7" xfId="0" applyNumberFormat="1" applyFill="1" applyBorder="1"/>
    <xf numFmtId="3" fontId="0" fillId="0" borderId="1" xfId="0" applyNumberFormat="1" applyFill="1" applyBorder="1"/>
    <xf numFmtId="0" fontId="1" fillId="0" borderId="0" xfId="0" applyFont="1" applyFill="1" applyBorder="1"/>
    <xf numFmtId="3" fontId="2" fillId="0" borderId="7" xfId="0" applyNumberFormat="1" applyFont="1" applyFill="1" applyBorder="1"/>
    <xf numFmtId="3" fontId="2" fillId="0" borderId="6" xfId="0" applyNumberFormat="1" applyFont="1" applyFill="1" applyBorder="1"/>
    <xf numFmtId="3" fontId="3" fillId="0" borderId="7" xfId="0" applyNumberFormat="1" applyFont="1" applyFill="1" applyBorder="1"/>
    <xf numFmtId="3" fontId="2" fillId="0" borderId="4" xfId="0" applyNumberFormat="1" applyFont="1" applyFill="1" applyBorder="1"/>
    <xf numFmtId="3" fontId="0" fillId="0" borderId="4" xfId="0" applyNumberFormat="1" applyFill="1" applyBorder="1"/>
    <xf numFmtId="0" fontId="0" fillId="0" borderId="9" xfId="0" applyFill="1" applyBorder="1"/>
    <xf numFmtId="0" fontId="0" fillId="0" borderId="10" xfId="0" applyFill="1" applyBorder="1"/>
    <xf numFmtId="14" fontId="0" fillId="0" borderId="10" xfId="0" applyNumberFormat="1" applyFill="1" applyBorder="1"/>
    <xf numFmtId="0" fontId="0" fillId="0" borderId="11" xfId="0" applyFill="1" applyBorder="1"/>
    <xf numFmtId="0" fontId="0" fillId="0" borderId="5" xfId="0" applyFill="1" applyBorder="1"/>
    <xf numFmtId="0" fontId="0" fillId="0" borderId="12" xfId="0" applyFill="1" applyBorder="1"/>
    <xf numFmtId="0" fontId="2" fillId="0" borderId="6" xfId="0" applyFont="1" applyFill="1" applyBorder="1"/>
    <xf numFmtId="0" fontId="2" fillId="0" borderId="8" xfId="0" applyFont="1" applyFill="1" applyBorder="1"/>
    <xf numFmtId="0" fontId="0" fillId="0" borderId="3" xfId="0" applyFill="1" applyBorder="1"/>
    <xf numFmtId="0" fontId="0" fillId="0" borderId="9" xfId="0" applyFill="1" applyBorder="1" applyAlignment="1">
      <alignment horizontal="center"/>
    </xf>
    <xf numFmtId="3" fontId="0" fillId="0" borderId="13" xfId="0" applyNumberFormat="1" applyFill="1" applyBorder="1"/>
    <xf numFmtId="3" fontId="0" fillId="0" borderId="14" xfId="0" applyNumberFormat="1" applyFill="1" applyBorder="1" applyAlignment="1">
      <alignment horizontal="center"/>
    </xf>
    <xf numFmtId="164" fontId="0" fillId="0" borderId="0" xfId="0" applyNumberFormat="1" applyFill="1" applyBorder="1"/>
    <xf numFmtId="3" fontId="0" fillId="0" borderId="15" xfId="0" applyNumberFormat="1" applyFill="1" applyBorder="1"/>
    <xf numFmtId="3" fontId="2" fillId="0" borderId="16" xfId="0" applyNumberFormat="1" applyFont="1" applyFill="1" applyBorder="1"/>
    <xf numFmtId="3" fontId="2" fillId="0" borderId="9" xfId="0" applyNumberFormat="1" applyFont="1" applyFill="1" applyBorder="1"/>
    <xf numFmtId="3" fontId="0" fillId="0" borderId="11" xfId="0" applyNumberForma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2" fillId="0" borderId="8" xfId="0" applyFont="1" applyFill="1" applyBorder="1" applyAlignment="1">
      <alignment horizontal="right"/>
    </xf>
    <xf numFmtId="0" fontId="0" fillId="2" borderId="14" xfId="0" applyFill="1" applyBorder="1" applyAlignment="1">
      <alignment horizontal="center"/>
    </xf>
    <xf numFmtId="3" fontId="0" fillId="2" borderId="14" xfId="0" applyNumberFormat="1" applyFill="1" applyBorder="1" applyAlignment="1">
      <alignment horizontal="center"/>
    </xf>
    <xf numFmtId="3" fontId="0" fillId="2" borderId="21" xfId="0" applyNumberFormat="1" applyFill="1" applyBorder="1" applyAlignment="1">
      <alignment horizontal="center"/>
    </xf>
    <xf numFmtId="3" fontId="0" fillId="2" borderId="3" xfId="0" applyNumberFormat="1" applyFill="1" applyBorder="1" applyAlignment="1">
      <alignment horizontal="center"/>
    </xf>
    <xf numFmtId="3" fontId="0" fillId="2" borderId="1" xfId="0" applyNumberFormat="1" applyFill="1" applyBorder="1" applyAlignment="1">
      <alignment horizontal="center"/>
    </xf>
    <xf numFmtId="3" fontId="2" fillId="2" borderId="1" xfId="0" applyNumberFormat="1" applyFont="1" applyFill="1" applyBorder="1" applyAlignment="1">
      <alignment horizontal="center"/>
    </xf>
    <xf numFmtId="3" fontId="2" fillId="2" borderId="22" xfId="0" applyNumberFormat="1" applyFont="1" applyFill="1" applyBorder="1" applyAlignment="1">
      <alignment horizontal="center"/>
    </xf>
    <xf numFmtId="3" fontId="2" fillId="2" borderId="2" xfId="0" applyNumberFormat="1" applyFont="1" applyFill="1" applyBorder="1" applyAlignment="1">
      <alignment horizontal="center"/>
    </xf>
    <xf numFmtId="3" fontId="2" fillId="2" borderId="14" xfId="0" applyNumberFormat="1" applyFont="1" applyFill="1" applyBorder="1" applyAlignment="1">
      <alignment horizontal="center"/>
    </xf>
    <xf numFmtId="3" fontId="3" fillId="2" borderId="1" xfId="0" applyNumberFormat="1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3" fontId="0" fillId="0" borderId="0" xfId="0" applyNumberFormat="1" applyFill="1" applyBorder="1" applyAlignment="1">
      <alignment horizontal="left"/>
    </xf>
    <xf numFmtId="0" fontId="0" fillId="0" borderId="0" xfId="0" applyFill="1" applyBorder="1" applyAlignment="1">
      <alignment horizontal="left"/>
    </xf>
    <xf numFmtId="3" fontId="6" fillId="0" borderId="7" xfId="0" applyNumberFormat="1" applyFont="1" applyFill="1" applyBorder="1"/>
    <xf numFmtId="3" fontId="6" fillId="0" borderId="6" xfId="0" applyNumberFormat="1" applyFont="1" applyFill="1" applyBorder="1"/>
    <xf numFmtId="3" fontId="0" fillId="0" borderId="17" xfId="0" applyNumberFormat="1" applyFill="1" applyBorder="1" applyAlignment="1">
      <alignment horizontal="center"/>
    </xf>
    <xf numFmtId="3" fontId="0" fillId="0" borderId="3" xfId="0" applyNumberFormat="1" applyFill="1" applyBorder="1" applyAlignment="1">
      <alignment horizontal="center"/>
    </xf>
    <xf numFmtId="3" fontId="0" fillId="0" borderId="18" xfId="0" applyNumberFormat="1" applyFill="1" applyBorder="1" applyAlignment="1">
      <alignment horizontal="center"/>
    </xf>
    <xf numFmtId="3" fontId="0" fillId="0" borderId="1" xfId="0" applyNumberFormat="1" applyFill="1" applyBorder="1" applyAlignment="1">
      <alignment horizontal="center"/>
    </xf>
    <xf numFmtId="3" fontId="2" fillId="0" borderId="19" xfId="0" applyNumberFormat="1" applyFont="1" applyFill="1" applyBorder="1" applyAlignment="1">
      <alignment horizontal="center"/>
    </xf>
    <xf numFmtId="3" fontId="2" fillId="0" borderId="20" xfId="0" applyNumberFormat="1" applyFont="1" applyFill="1" applyBorder="1" applyAlignment="1">
      <alignment horizontal="center"/>
    </xf>
    <xf numFmtId="3" fontId="2" fillId="0" borderId="5" xfId="0" applyNumberFormat="1" applyFont="1" applyFill="1" applyBorder="1" applyAlignment="1">
      <alignment horizontal="center"/>
    </xf>
    <xf numFmtId="3" fontId="2" fillId="0" borderId="11" xfId="0" applyNumberFormat="1" applyFont="1" applyFill="1" applyBorder="1" applyAlignment="1">
      <alignment horizontal="center"/>
    </xf>
    <xf numFmtId="3" fontId="3" fillId="0" borderId="19" xfId="0" applyNumberFormat="1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3" fontId="5" fillId="0" borderId="5" xfId="0" applyNumberFormat="1" applyFont="1" applyFill="1" applyBorder="1" applyAlignment="1">
      <alignment horizontal="center"/>
    </xf>
    <xf numFmtId="3" fontId="5" fillId="0" borderId="19" xfId="0" applyNumberFormat="1" applyFont="1" applyFill="1" applyBorder="1" applyAlignment="1">
      <alignment horizontal="center"/>
    </xf>
    <xf numFmtId="3" fontId="4" fillId="2" borderId="3" xfId="0" applyNumberFormat="1" applyFont="1" applyFill="1" applyBorder="1" applyAlignment="1">
      <alignment horizontal="center"/>
    </xf>
    <xf numFmtId="3" fontId="4" fillId="0" borderId="3" xfId="0" applyNumberFormat="1" applyFont="1" applyFill="1" applyBorder="1" applyAlignment="1">
      <alignment horizontal="center"/>
    </xf>
    <xf numFmtId="3" fontId="6" fillId="2" borderId="7" xfId="0" applyNumberFormat="1" applyFont="1" applyFill="1" applyBorder="1"/>
    <xf numFmtId="14" fontId="0" fillId="0" borderId="10" xfId="0" applyNumberFormat="1" applyFill="1" applyBorder="1" applyAlignment="1">
      <alignment horizontal="center"/>
    </xf>
    <xf numFmtId="164" fontId="0" fillId="0" borderId="0" xfId="0" applyNumberFormat="1" applyFill="1" applyBorder="1" applyAlignment="1">
      <alignment horizontal="center"/>
    </xf>
    <xf numFmtId="3" fontId="0" fillId="0" borderId="13" xfId="0" applyNumberFormat="1" applyFill="1" applyBorder="1" applyAlignment="1">
      <alignment horizontal="center"/>
    </xf>
    <xf numFmtId="3" fontId="4" fillId="0" borderId="18" xfId="0" applyNumberFormat="1" applyFont="1" applyFill="1" applyBorder="1" applyAlignment="1">
      <alignment horizontal="center"/>
    </xf>
    <xf numFmtId="3" fontId="7" fillId="0" borderId="7" xfId="0" applyNumberFormat="1" applyFont="1" applyFill="1" applyBorder="1"/>
    <xf numFmtId="3" fontId="7" fillId="0" borderId="4" xfId="0" applyNumberFormat="1" applyFont="1" applyFill="1" applyBorder="1"/>
    <xf numFmtId="3" fontId="7" fillId="0" borderId="9" xfId="0" applyNumberFormat="1" applyFont="1" applyFill="1" applyBorder="1"/>
    <xf numFmtId="3" fontId="8" fillId="2" borderId="2" xfId="0" applyNumberFormat="1" applyFont="1" applyFill="1" applyBorder="1" applyAlignment="1">
      <alignment horizontal="center"/>
    </xf>
    <xf numFmtId="3" fontId="0" fillId="3" borderId="6" xfId="0" applyNumberFormat="1" applyFill="1" applyBorder="1"/>
    <xf numFmtId="3" fontId="0" fillId="0" borderId="0" xfId="0" applyNumberFormat="1" applyFill="1" applyBorder="1" applyAlignment="1">
      <alignment horizontal="center"/>
    </xf>
    <xf numFmtId="3" fontId="4" fillId="3" borderId="3" xfId="0" applyNumberFormat="1" applyFont="1" applyFill="1" applyBorder="1" applyAlignment="1">
      <alignment horizontal="center"/>
    </xf>
    <xf numFmtId="0" fontId="0" fillId="3" borderId="0" xfId="0" applyFill="1" applyBorder="1"/>
    <xf numFmtId="3" fontId="9" fillId="0" borderId="0" xfId="0" applyNumberFormat="1" applyFont="1" applyFill="1" applyBorder="1" applyAlignment="1">
      <alignment horizontal="center"/>
    </xf>
    <xf numFmtId="3" fontId="0" fillId="2" borderId="13" xfId="0" applyNumberFormat="1" applyFill="1" applyBorder="1" applyAlignment="1">
      <alignment horizontal="center"/>
    </xf>
    <xf numFmtId="3" fontId="0" fillId="2" borderId="0" xfId="0" applyNumberFormat="1" applyFill="1" applyBorder="1"/>
    <xf numFmtId="3" fontId="10" fillId="0" borderId="13" xfId="0" applyNumberFormat="1" applyFont="1" applyFill="1" applyBorder="1" applyAlignment="1">
      <alignment horizontal="center"/>
    </xf>
    <xf numFmtId="3" fontId="9" fillId="0" borderId="3" xfId="0" applyNumberFormat="1" applyFont="1" applyFill="1" applyBorder="1" applyAlignment="1">
      <alignment horizontal="center"/>
    </xf>
    <xf numFmtId="3" fontId="11" fillId="0" borderId="13" xfId="0" applyNumberFormat="1" applyFont="1" applyFill="1" applyBorder="1" applyAlignment="1">
      <alignment horizontal="center"/>
    </xf>
    <xf numFmtId="0" fontId="12" fillId="0" borderId="0" xfId="0" applyFont="1" applyFill="1" applyBorder="1"/>
    <xf numFmtId="3" fontId="0" fillId="0" borderId="0" xfId="0" applyNumberFormat="1" applyFill="1" applyBorder="1"/>
    <xf numFmtId="0" fontId="4" fillId="0" borderId="0" xfId="0" applyFont="1" applyFill="1" applyBorder="1"/>
    <xf numFmtId="9" fontId="4" fillId="0" borderId="0" xfId="0" applyNumberFormat="1" applyFont="1" applyFill="1" applyBorder="1" applyAlignment="1">
      <alignment horizontal="center"/>
    </xf>
    <xf numFmtId="3" fontId="4" fillId="0" borderId="0" xfId="0" applyNumberFormat="1" applyFont="1" applyFill="1" applyBorder="1"/>
    <xf numFmtId="3" fontId="4" fillId="0" borderId="0" xfId="0" applyNumberFormat="1" applyFont="1" applyFill="1" applyBorder="1" applyAlignment="1">
      <alignment horizontal="center"/>
    </xf>
    <xf numFmtId="14" fontId="4" fillId="0" borderId="10" xfId="0" applyNumberFormat="1" applyFont="1" applyFill="1" applyBorder="1"/>
    <xf numFmtId="0" fontId="0" fillId="0" borderId="14" xfId="0" applyFill="1" applyBorder="1" applyAlignment="1">
      <alignment horizontal="center"/>
    </xf>
    <xf numFmtId="0" fontId="13" fillId="0" borderId="0" xfId="0" applyFont="1" applyFill="1" applyBorder="1" applyAlignment="1">
      <alignment horizontal="right"/>
    </xf>
    <xf numFmtId="164" fontId="13" fillId="0" borderId="0" xfId="0" applyNumberFormat="1" applyFont="1" applyFill="1" applyBorder="1"/>
    <xf numFmtId="3" fontId="4" fillId="0" borderId="6" xfId="0" applyNumberFormat="1" applyFont="1" applyFill="1" applyBorder="1"/>
    <xf numFmtId="3" fontId="6" fillId="0" borderId="1" xfId="0" applyNumberFormat="1" applyFont="1" applyFill="1" applyBorder="1" applyAlignment="1">
      <alignment horizontal="center"/>
    </xf>
    <xf numFmtId="3" fontId="2" fillId="0" borderId="22" xfId="0" applyNumberFormat="1" applyFont="1" applyFill="1" applyBorder="1" applyAlignment="1">
      <alignment horizontal="center"/>
    </xf>
    <xf numFmtId="3" fontId="2" fillId="0" borderId="1" xfId="0" applyNumberFormat="1" applyFont="1" applyFill="1" applyBorder="1" applyAlignment="1">
      <alignment horizontal="center"/>
    </xf>
    <xf numFmtId="3" fontId="15" fillId="0" borderId="1" xfId="0" applyNumberFormat="1" applyFont="1" applyFill="1" applyBorder="1" applyAlignment="1">
      <alignment horizontal="center"/>
    </xf>
    <xf numFmtId="3" fontId="2" fillId="0" borderId="2" xfId="0" applyNumberFormat="1" applyFont="1" applyFill="1" applyBorder="1" applyAlignment="1">
      <alignment horizontal="center"/>
    </xf>
    <xf numFmtId="3" fontId="15" fillId="0" borderId="2" xfId="0" applyNumberFormat="1" applyFont="1" applyFill="1" applyBorder="1" applyAlignment="1">
      <alignment horizontal="center"/>
    </xf>
    <xf numFmtId="3" fontId="2" fillId="0" borderId="14" xfId="0" applyNumberFormat="1" applyFont="1" applyFill="1" applyBorder="1" applyAlignment="1">
      <alignment horizontal="center"/>
    </xf>
    <xf numFmtId="3" fontId="15" fillId="0" borderId="14" xfId="0" applyNumberFormat="1" applyFont="1" applyFill="1" applyBorder="1" applyAlignment="1">
      <alignment horizontal="center"/>
    </xf>
    <xf numFmtId="3" fontId="15" fillId="0" borderId="6" xfId="0" applyNumberFormat="1" applyFont="1" applyFill="1" applyBorder="1"/>
    <xf numFmtId="3" fontId="6" fillId="0" borderId="2" xfId="0" applyNumberFormat="1" applyFont="1" applyFill="1" applyBorder="1" applyAlignment="1">
      <alignment horizontal="center"/>
    </xf>
    <xf numFmtId="3" fontId="3" fillId="0" borderId="1" xfId="0" applyNumberFormat="1" applyFont="1" applyFill="1" applyBorder="1" applyAlignment="1">
      <alignment horizontal="center"/>
    </xf>
    <xf numFmtId="0" fontId="0" fillId="0" borderId="8" xfId="0" applyFill="1" applyBorder="1"/>
    <xf numFmtId="0" fontId="0" fillId="0" borderId="8" xfId="0" applyFill="1" applyBorder="1" applyAlignment="1">
      <alignment horizontal="left"/>
    </xf>
    <xf numFmtId="0" fontId="12" fillId="0" borderId="0" xfId="0" applyFont="1" applyFill="1" applyBorder="1" applyAlignment="1">
      <alignment horizontal="center"/>
    </xf>
    <xf numFmtId="16" fontId="0" fillId="0" borderId="0" xfId="0" applyNumberFormat="1" applyFill="1" applyBorder="1"/>
    <xf numFmtId="3" fontId="0" fillId="0" borderId="21" xfId="0" applyNumberForma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14" fillId="0" borderId="0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H40"/>
  <sheetViews>
    <sheetView tabSelected="1" topLeftCell="A16" zoomScale="112" zoomScaleNormal="112" workbookViewId="0">
      <selection activeCell="I24" sqref="I24"/>
    </sheetView>
  </sheetViews>
  <sheetFormatPr baseColWidth="10" defaultColWidth="11.42578125" defaultRowHeight="15" x14ac:dyDescent="0.25"/>
  <cols>
    <col min="1" max="1" width="11.42578125" style="1"/>
    <col min="2" max="2" width="22.140625" style="1" customWidth="1"/>
    <col min="3" max="3" width="21.7109375" style="29" customWidth="1"/>
    <col min="4" max="7" width="11.42578125" style="29"/>
    <col min="8" max="16384" width="11.42578125" style="1"/>
  </cols>
  <sheetData>
    <row r="2" spans="1:8" x14ac:dyDescent="0.25">
      <c r="A2" s="104" t="s">
        <v>64</v>
      </c>
      <c r="B2" s="80" t="s">
        <v>70</v>
      </c>
      <c r="E2" s="1"/>
      <c r="F2" s="1"/>
      <c r="G2" s="1"/>
    </row>
    <row r="3" spans="1:8" x14ac:dyDescent="0.25">
      <c r="A3" s="80" t="s">
        <v>65</v>
      </c>
      <c r="B3" s="80" t="s">
        <v>66</v>
      </c>
      <c r="C3" s="43"/>
      <c r="D3" s="43"/>
      <c r="E3" s="1"/>
      <c r="F3" s="1"/>
      <c r="G3" s="1"/>
    </row>
    <row r="4" spans="1:8" x14ac:dyDescent="0.25">
      <c r="A4" s="80" t="s">
        <v>67</v>
      </c>
      <c r="B4" s="104" t="s">
        <v>68</v>
      </c>
      <c r="C4" s="43"/>
      <c r="D4" s="43"/>
      <c r="E4" s="1"/>
      <c r="F4" s="1"/>
      <c r="G4" s="1"/>
    </row>
    <row r="5" spans="1:8" ht="15.75" thickBot="1" x14ac:dyDescent="0.3">
      <c r="B5" s="102" t="s">
        <v>62</v>
      </c>
      <c r="C5" s="103" t="s">
        <v>63</v>
      </c>
      <c r="D5" s="103"/>
      <c r="E5" s="1"/>
      <c r="F5" s="1"/>
      <c r="G5" s="1"/>
    </row>
    <row r="6" spans="1:8" x14ac:dyDescent="0.25">
      <c r="E6" s="1"/>
      <c r="F6" s="1"/>
      <c r="G6" s="1"/>
    </row>
    <row r="7" spans="1:8" x14ac:dyDescent="0.25">
      <c r="B7" s="1" t="s">
        <v>36</v>
      </c>
      <c r="C7" s="44" t="s">
        <v>37</v>
      </c>
      <c r="E7" s="1"/>
      <c r="F7" s="1"/>
      <c r="G7" s="1"/>
    </row>
    <row r="8" spans="1:8" x14ac:dyDescent="0.25">
      <c r="B8" s="1" t="s">
        <v>38</v>
      </c>
      <c r="C8" s="44" t="s">
        <v>39</v>
      </c>
      <c r="E8" s="1"/>
      <c r="F8" s="1"/>
      <c r="G8" s="1"/>
    </row>
    <row r="9" spans="1:8" x14ac:dyDescent="0.25">
      <c r="B9" s="107" t="s">
        <v>40</v>
      </c>
      <c r="C9" s="1" t="s">
        <v>41</v>
      </c>
      <c r="E9" s="1"/>
      <c r="F9" s="1"/>
      <c r="G9" s="1"/>
    </row>
    <row r="10" spans="1:8" x14ac:dyDescent="0.25">
      <c r="B10" s="29" t="s">
        <v>42</v>
      </c>
      <c r="C10" s="1" t="s">
        <v>43</v>
      </c>
      <c r="E10" s="81">
        <v>10000000</v>
      </c>
      <c r="F10" s="81"/>
      <c r="G10" s="81"/>
    </row>
    <row r="11" spans="1:8" x14ac:dyDescent="0.25">
      <c r="B11" s="29"/>
      <c r="C11" s="82" t="s">
        <v>44</v>
      </c>
      <c r="D11" s="83">
        <v>0.3</v>
      </c>
      <c r="E11" s="84">
        <f>E10*30%</f>
        <v>3000000</v>
      </c>
      <c r="F11" s="81" t="s">
        <v>45</v>
      </c>
      <c r="G11" s="81"/>
    </row>
    <row r="12" spans="1:8" x14ac:dyDescent="0.25">
      <c r="B12" s="29"/>
      <c r="C12" s="82"/>
      <c r="D12" s="83"/>
      <c r="E12" s="84"/>
      <c r="F12" s="81"/>
      <c r="G12" s="81"/>
    </row>
    <row r="13" spans="1:8" x14ac:dyDescent="0.25">
      <c r="B13" s="29" t="s">
        <v>46</v>
      </c>
      <c r="C13" s="82" t="s">
        <v>47</v>
      </c>
      <c r="D13" s="83"/>
      <c r="E13" s="84">
        <v>-5000000</v>
      </c>
      <c r="F13" s="81"/>
      <c r="G13" s="81"/>
    </row>
    <row r="14" spans="1:8" x14ac:dyDescent="0.25">
      <c r="B14" s="29"/>
      <c r="C14" s="82" t="s">
        <v>44</v>
      </c>
      <c r="D14" s="83">
        <v>0.3</v>
      </c>
      <c r="E14" s="85">
        <v>0</v>
      </c>
      <c r="F14" s="81" t="s">
        <v>48</v>
      </c>
      <c r="G14" s="81"/>
    </row>
    <row r="15" spans="1:8" ht="15.75" thickBot="1" x14ac:dyDescent="0.3">
      <c r="B15" s="29"/>
      <c r="C15" s="1"/>
      <c r="E15" s="81"/>
      <c r="F15" s="81"/>
      <c r="G15" s="81"/>
    </row>
    <row r="16" spans="1:8" ht="15.75" thickBot="1" x14ac:dyDescent="0.3">
      <c r="B16" s="12" t="s">
        <v>25</v>
      </c>
      <c r="C16" s="30"/>
      <c r="D16" s="30"/>
      <c r="E16" s="13"/>
      <c r="F16" s="13"/>
      <c r="G16" s="86" t="s">
        <v>49</v>
      </c>
      <c r="H16" s="15"/>
    </row>
    <row r="17" spans="1:8" ht="15.75" thickBot="1" x14ac:dyDescent="0.3">
      <c r="C17" s="87" t="s">
        <v>21</v>
      </c>
      <c r="E17" s="88" t="s">
        <v>12</v>
      </c>
      <c r="F17" s="88"/>
      <c r="G17" s="89">
        <v>320500</v>
      </c>
      <c r="H17" s="16" t="s">
        <v>22</v>
      </c>
    </row>
    <row r="18" spans="1:8" ht="15.75" thickBot="1" x14ac:dyDescent="0.3">
      <c r="A18" s="108" t="s">
        <v>33</v>
      </c>
      <c r="B18" s="21" t="s">
        <v>2</v>
      </c>
      <c r="C18" s="23" t="s">
        <v>19</v>
      </c>
      <c r="D18" s="23" t="s">
        <v>19</v>
      </c>
      <c r="E18" s="28" t="s">
        <v>19</v>
      </c>
      <c r="F18" s="28" t="s">
        <v>19</v>
      </c>
      <c r="G18" s="23" t="s">
        <v>19</v>
      </c>
      <c r="H18" s="16"/>
    </row>
    <row r="19" spans="1:8" ht="15.75" thickBot="1" x14ac:dyDescent="0.3">
      <c r="A19" s="1">
        <v>7.7777000000000002E-3</v>
      </c>
      <c r="B19" s="5" t="s">
        <v>0</v>
      </c>
      <c r="C19" s="106">
        <v>400000</v>
      </c>
      <c r="D19" s="106">
        <v>400000</v>
      </c>
      <c r="E19" s="106">
        <v>400000</v>
      </c>
      <c r="F19" s="106">
        <v>400000</v>
      </c>
      <c r="G19" s="106">
        <v>400000</v>
      </c>
      <c r="H19" s="16"/>
    </row>
    <row r="20" spans="1:8" ht="15.75" thickBot="1" x14ac:dyDescent="0.3">
      <c r="A20" s="1" t="s">
        <v>50</v>
      </c>
      <c r="B20" s="90" t="s">
        <v>51</v>
      </c>
      <c r="C20" s="48"/>
      <c r="D20" s="48"/>
      <c r="E20" s="48"/>
      <c r="F20" s="48"/>
      <c r="G20" s="48"/>
      <c r="H20" s="16"/>
    </row>
    <row r="21" spans="1:8" ht="15.75" thickBot="1" x14ac:dyDescent="0.3">
      <c r="A21" s="1" t="s">
        <v>52</v>
      </c>
      <c r="B21" s="2" t="s">
        <v>11</v>
      </c>
      <c r="C21" s="48">
        <v>0</v>
      </c>
      <c r="D21" s="48">
        <v>10000</v>
      </c>
      <c r="E21" s="48">
        <v>14000</v>
      </c>
      <c r="F21" s="48">
        <v>12000</v>
      </c>
      <c r="G21" s="48">
        <v>9000</v>
      </c>
      <c r="H21" s="16"/>
    </row>
    <row r="22" spans="1:8" ht="15.75" thickBot="1" x14ac:dyDescent="0.3">
      <c r="A22" s="81" t="s">
        <v>53</v>
      </c>
      <c r="B22" s="2" t="s">
        <v>7</v>
      </c>
      <c r="C22" s="48">
        <v>0</v>
      </c>
      <c r="D22" s="48">
        <v>20000</v>
      </c>
      <c r="E22" s="48">
        <v>5000</v>
      </c>
      <c r="F22" s="48">
        <v>7000</v>
      </c>
      <c r="G22" s="48">
        <v>8000</v>
      </c>
      <c r="H22" s="16"/>
    </row>
    <row r="23" spans="1:8" ht="15.75" thickBot="1" x14ac:dyDescent="0.3">
      <c r="A23" s="1" t="s">
        <v>54</v>
      </c>
      <c r="B23" s="4" t="s">
        <v>44</v>
      </c>
      <c r="C23" s="50">
        <v>600000</v>
      </c>
      <c r="D23" s="50"/>
      <c r="E23" s="5"/>
      <c r="F23" s="5"/>
      <c r="G23" s="5"/>
      <c r="H23" s="16"/>
    </row>
    <row r="24" spans="1:8" ht="15.75" thickBot="1" x14ac:dyDescent="0.3">
      <c r="A24" s="29">
        <v>20</v>
      </c>
      <c r="B24" s="45" t="s">
        <v>26</v>
      </c>
      <c r="C24" s="91"/>
      <c r="D24" s="91"/>
      <c r="E24" s="91"/>
      <c r="F24" s="91"/>
      <c r="G24" s="91"/>
      <c r="H24" s="16" t="s">
        <v>8</v>
      </c>
    </row>
    <row r="25" spans="1:8" x14ac:dyDescent="0.25">
      <c r="B25" s="26" t="s">
        <v>1</v>
      </c>
      <c r="C25" s="92"/>
      <c r="D25" s="92"/>
      <c r="E25" s="92"/>
      <c r="F25" s="92"/>
      <c r="G25" s="92"/>
      <c r="H25" s="16"/>
    </row>
    <row r="26" spans="1:8" ht="15.75" thickBot="1" x14ac:dyDescent="0.3">
      <c r="A26" s="105">
        <v>44007</v>
      </c>
      <c r="B26" s="8" t="s">
        <v>13</v>
      </c>
      <c r="C26" s="92"/>
      <c r="D26" s="92"/>
      <c r="E26" s="92"/>
      <c r="F26" s="92"/>
      <c r="G26" s="92"/>
      <c r="H26" s="16"/>
    </row>
    <row r="27" spans="1:8" ht="15.75" thickBot="1" x14ac:dyDescent="0.3">
      <c r="A27" s="1" t="s">
        <v>69</v>
      </c>
      <c r="B27" s="45" t="s">
        <v>27</v>
      </c>
      <c r="C27" s="91"/>
      <c r="D27" s="91"/>
      <c r="E27" s="91"/>
      <c r="F27" s="91"/>
      <c r="G27" s="91"/>
      <c r="H27" s="16" t="s">
        <v>8</v>
      </c>
    </row>
    <row r="28" spans="1:8" ht="15.75" thickBot="1" x14ac:dyDescent="0.3">
      <c r="A28" s="1" t="s">
        <v>55</v>
      </c>
      <c r="B28" s="45" t="s">
        <v>3</v>
      </c>
      <c r="C28" s="91"/>
      <c r="D28" s="91"/>
      <c r="E28" s="91"/>
      <c r="F28" s="91"/>
      <c r="G28" s="91"/>
      <c r="H28" s="16" t="s">
        <v>8</v>
      </c>
    </row>
    <row r="29" spans="1:8" ht="15.75" thickBot="1" x14ac:dyDescent="0.3">
      <c r="A29" s="1" t="s">
        <v>56</v>
      </c>
      <c r="B29" s="7" t="s">
        <v>57</v>
      </c>
      <c r="C29" s="93"/>
      <c r="D29" s="93"/>
      <c r="E29" s="93"/>
      <c r="F29" s="94"/>
      <c r="G29" s="93"/>
      <c r="H29" s="16" t="s">
        <v>8</v>
      </c>
    </row>
    <row r="30" spans="1:8" ht="15.75" thickBot="1" x14ac:dyDescent="0.3">
      <c r="A30" s="1" t="s">
        <v>58</v>
      </c>
      <c r="B30" s="10" t="s">
        <v>4</v>
      </c>
      <c r="C30" s="95"/>
      <c r="D30" s="95"/>
      <c r="E30" s="95"/>
      <c r="F30" s="96"/>
      <c r="G30" s="95"/>
      <c r="H30" s="16" t="s">
        <v>8</v>
      </c>
    </row>
    <row r="31" spans="1:8" ht="15.75" thickBot="1" x14ac:dyDescent="0.3">
      <c r="A31" s="1" t="s">
        <v>59</v>
      </c>
      <c r="B31" s="27" t="s">
        <v>5</v>
      </c>
      <c r="C31" s="97"/>
      <c r="D31" s="97"/>
      <c r="E31" s="97"/>
      <c r="F31" s="98"/>
      <c r="G31" s="97"/>
      <c r="H31" s="16" t="s">
        <v>8</v>
      </c>
    </row>
    <row r="32" spans="1:8" ht="15.75" thickBot="1" x14ac:dyDescent="0.3">
      <c r="B32" s="7" t="s">
        <v>60</v>
      </c>
      <c r="C32" s="93"/>
      <c r="D32" s="93"/>
      <c r="E32" s="93"/>
      <c r="F32" s="94"/>
      <c r="G32" s="93"/>
      <c r="H32" s="16"/>
    </row>
    <row r="33" spans="1:8" ht="15.75" thickBot="1" x14ac:dyDescent="0.3">
      <c r="B33" s="99" t="s">
        <v>61</v>
      </c>
      <c r="C33" s="100"/>
      <c r="D33" s="100"/>
      <c r="E33" s="100"/>
      <c r="F33" s="96"/>
      <c r="G33" s="100"/>
      <c r="H33" s="16"/>
    </row>
    <row r="34" spans="1:8" ht="15.75" thickBot="1" x14ac:dyDescent="0.3">
      <c r="B34" s="9" t="s">
        <v>29</v>
      </c>
      <c r="C34" s="101"/>
      <c r="D34" s="101"/>
      <c r="E34" s="101"/>
      <c r="F34" s="101"/>
      <c r="G34" s="101"/>
      <c r="H34" s="17" t="s">
        <v>8</v>
      </c>
    </row>
    <row r="35" spans="1:8" ht="15.75" thickBot="1" x14ac:dyDescent="0.3">
      <c r="B35" s="18"/>
      <c r="C35" s="56"/>
      <c r="D35" s="56"/>
      <c r="E35" s="19"/>
      <c r="F35" s="19"/>
      <c r="G35" s="19"/>
      <c r="H35" s="20" t="s">
        <v>23</v>
      </c>
    </row>
    <row r="36" spans="1:8" x14ac:dyDescent="0.25">
      <c r="E36" s="1"/>
      <c r="F36" s="1"/>
      <c r="G36" s="1"/>
    </row>
    <row r="37" spans="1:8" x14ac:dyDescent="0.25">
      <c r="E37" s="1"/>
      <c r="F37" s="1"/>
      <c r="G37" s="1"/>
    </row>
    <row r="38" spans="1:8" x14ac:dyDescent="0.25">
      <c r="A38" s="81"/>
      <c r="E38" s="1"/>
      <c r="F38" s="1"/>
      <c r="G38" s="1"/>
    </row>
    <row r="39" spans="1:8" x14ac:dyDescent="0.25">
      <c r="E39" s="1"/>
      <c r="F39" s="1"/>
      <c r="G39" s="1"/>
    </row>
    <row r="40" spans="1:8" x14ac:dyDescent="0.25">
      <c r="E40" s="1"/>
      <c r="F40" s="1"/>
      <c r="G40" s="1"/>
    </row>
  </sheetData>
  <pageMargins left="0.70866141732283472" right="0.70866141732283472" top="0.74803149606299213" bottom="0.74803149606299213" header="0.31496062992125984" footer="0.31496062992125984"/>
  <pageSetup paperSize="9" scale="9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6"/>
  <sheetViews>
    <sheetView topLeftCell="A22" zoomScale="112" zoomScaleNormal="112" workbookViewId="0">
      <selection activeCell="A26" sqref="A26"/>
    </sheetView>
  </sheetViews>
  <sheetFormatPr baseColWidth="10" defaultColWidth="11.42578125" defaultRowHeight="15" x14ac:dyDescent="0.25"/>
  <cols>
    <col min="1" max="1" width="11.42578125" style="1"/>
    <col min="2" max="2" width="20.5703125" style="1" customWidth="1"/>
    <col min="3" max="3" width="16.85546875" style="29" customWidth="1"/>
    <col min="4" max="4" width="17.5703125" style="29" customWidth="1"/>
    <col min="5" max="6" width="16" style="29" customWidth="1"/>
    <col min="7" max="7" width="15.42578125" style="29" customWidth="1"/>
    <col min="8" max="8" width="15.28515625" style="29" customWidth="1"/>
    <col min="9" max="16384" width="11.42578125" style="1"/>
  </cols>
  <sheetData>
    <row r="1" spans="1:9" x14ac:dyDescent="0.25">
      <c r="B1" s="1" t="s">
        <v>15</v>
      </c>
      <c r="C1" s="43" t="s">
        <v>16</v>
      </c>
    </row>
    <row r="2" spans="1:9" x14ac:dyDescent="0.25">
      <c r="A2" s="29"/>
      <c r="C2" s="44" t="s">
        <v>17</v>
      </c>
    </row>
    <row r="3" spans="1:9" x14ac:dyDescent="0.25">
      <c r="C3" s="29" t="s">
        <v>18</v>
      </c>
    </row>
    <row r="4" spans="1:9" ht="15.75" thickBot="1" x14ac:dyDescent="0.3"/>
    <row r="5" spans="1:9" ht="15.75" thickBot="1" x14ac:dyDescent="0.3">
      <c r="B5" s="12" t="s">
        <v>25</v>
      </c>
      <c r="C5" s="30"/>
      <c r="D5" s="30"/>
      <c r="E5" s="62"/>
      <c r="F5" s="62"/>
      <c r="G5" s="30"/>
      <c r="H5" s="30"/>
      <c r="I5" s="15"/>
    </row>
    <row r="6" spans="1:9" ht="15.75" thickBot="1" x14ac:dyDescent="0.3">
      <c r="A6" s="1" t="s">
        <v>34</v>
      </c>
      <c r="C6" s="32" t="s">
        <v>21</v>
      </c>
      <c r="D6" s="29" t="s">
        <v>12</v>
      </c>
      <c r="E6" s="63">
        <v>320500</v>
      </c>
      <c r="F6" s="63"/>
      <c r="I6" s="16" t="s">
        <v>22</v>
      </c>
    </row>
    <row r="7" spans="1:9" x14ac:dyDescent="0.25">
      <c r="A7" s="6" t="s">
        <v>32</v>
      </c>
      <c r="B7" s="21" t="s">
        <v>2</v>
      </c>
      <c r="C7" s="33" t="s">
        <v>19</v>
      </c>
      <c r="D7" s="28" t="s">
        <v>19</v>
      </c>
      <c r="E7" s="23" t="s">
        <v>19</v>
      </c>
      <c r="F7" s="23" t="s">
        <v>19</v>
      </c>
      <c r="G7" s="23" t="s">
        <v>19</v>
      </c>
      <c r="H7" s="23" t="s">
        <v>19</v>
      </c>
      <c r="I7" s="16"/>
    </row>
    <row r="8" spans="1:9" x14ac:dyDescent="0.25">
      <c r="A8" s="1" t="s">
        <v>33</v>
      </c>
      <c r="B8" s="25" t="s">
        <v>0</v>
      </c>
      <c r="C8" s="34">
        <v>320500</v>
      </c>
      <c r="D8" s="47">
        <v>398000</v>
      </c>
      <c r="E8" s="64">
        <v>457000</v>
      </c>
      <c r="F8" s="75">
        <v>377000</v>
      </c>
      <c r="G8" s="77">
        <v>456000</v>
      </c>
      <c r="H8" s="79">
        <v>500000</v>
      </c>
      <c r="I8" s="16"/>
    </row>
    <row r="9" spans="1:9" ht="15.75" thickBot="1" x14ac:dyDescent="0.3">
      <c r="A9" s="73">
        <v>7.7777000000000002E-3</v>
      </c>
      <c r="B9" s="70" t="s">
        <v>31</v>
      </c>
      <c r="C9" s="72">
        <f>C8*0.0077777*10</f>
        <v>24927.5285</v>
      </c>
      <c r="D9" s="60">
        <v>30955</v>
      </c>
      <c r="E9" s="60">
        <f>E8*0.0077777*10</f>
        <v>35544.089</v>
      </c>
      <c r="F9" s="60">
        <f>F8*0.0077777*10</f>
        <v>29321.929</v>
      </c>
      <c r="G9" s="78">
        <f>G8*0.0077777*10</f>
        <v>35466.312000000005</v>
      </c>
      <c r="H9" s="60">
        <f>H8*0.0077777*10</f>
        <v>38888.5</v>
      </c>
      <c r="I9" s="16"/>
    </row>
    <row r="10" spans="1:9" ht="15.75" thickBot="1" x14ac:dyDescent="0.3">
      <c r="A10" s="76">
        <v>500000</v>
      </c>
      <c r="B10" s="2" t="s">
        <v>11</v>
      </c>
      <c r="C10" s="59">
        <v>0</v>
      </c>
      <c r="D10" s="59">
        <v>0</v>
      </c>
      <c r="E10" s="59">
        <v>0</v>
      </c>
      <c r="F10" s="59">
        <v>0</v>
      </c>
      <c r="G10" s="59">
        <v>0</v>
      </c>
      <c r="H10" s="59">
        <v>0</v>
      </c>
      <c r="I10" s="16"/>
    </row>
    <row r="11" spans="1:9" ht="15.75" thickBot="1" x14ac:dyDescent="0.3">
      <c r="A11" s="71">
        <f>A10*A9</f>
        <v>3888.85</v>
      </c>
      <c r="B11" s="2" t="s">
        <v>7</v>
      </c>
      <c r="C11" s="59">
        <v>0</v>
      </c>
      <c r="D11" s="59">
        <v>0</v>
      </c>
      <c r="E11" s="59">
        <v>0</v>
      </c>
      <c r="F11" s="59">
        <v>0</v>
      </c>
      <c r="G11" s="59">
        <v>0</v>
      </c>
      <c r="H11" s="59">
        <v>0</v>
      </c>
      <c r="I11" s="16"/>
    </row>
    <row r="12" spans="1:9" ht="15.75" thickBot="1" x14ac:dyDescent="0.3">
      <c r="A12" s="29">
        <v>10</v>
      </c>
      <c r="B12" s="4" t="s">
        <v>9</v>
      </c>
      <c r="C12" s="59">
        <v>0</v>
      </c>
      <c r="D12" s="59">
        <v>0</v>
      </c>
      <c r="E12" s="59">
        <v>0</v>
      </c>
      <c r="F12" s="59">
        <v>0</v>
      </c>
      <c r="G12" s="59">
        <v>0</v>
      </c>
      <c r="H12" s="59">
        <v>0</v>
      </c>
      <c r="I12" s="16"/>
    </row>
    <row r="13" spans="1:9" ht="15.75" thickBot="1" x14ac:dyDescent="0.3">
      <c r="A13" s="74">
        <f>A12*A11</f>
        <v>38888.5</v>
      </c>
      <c r="B13" s="61" t="s">
        <v>26</v>
      </c>
      <c r="C13" s="37">
        <f>SUM(C8:C12)</f>
        <v>345427.52850000001</v>
      </c>
      <c r="D13" s="37">
        <f t="shared" ref="D13:H13" si="0">SUM(D8:D12)</f>
        <v>428955</v>
      </c>
      <c r="E13" s="37">
        <f t="shared" si="0"/>
        <v>492544.08899999998</v>
      </c>
      <c r="F13" s="37">
        <f t="shared" si="0"/>
        <v>406321.929</v>
      </c>
      <c r="G13" s="37">
        <f t="shared" si="0"/>
        <v>491466.31200000003</v>
      </c>
      <c r="H13" s="37">
        <f t="shared" si="0"/>
        <v>538888.5</v>
      </c>
      <c r="I13" s="16" t="s">
        <v>8</v>
      </c>
    </row>
    <row r="14" spans="1:9" x14ac:dyDescent="0.25">
      <c r="B14" s="26" t="s">
        <v>1</v>
      </c>
      <c r="C14" s="38">
        <v>20000</v>
      </c>
      <c r="D14" s="52">
        <v>10000</v>
      </c>
      <c r="E14" s="52">
        <v>10000</v>
      </c>
      <c r="F14" s="52">
        <v>10000</v>
      </c>
      <c r="G14" s="52">
        <v>10000</v>
      </c>
      <c r="H14" s="52">
        <v>10000</v>
      </c>
      <c r="I14" s="16"/>
    </row>
    <row r="15" spans="1:9" ht="15.75" thickBot="1" x14ac:dyDescent="0.3">
      <c r="B15" s="8" t="s">
        <v>13</v>
      </c>
      <c r="C15" s="38">
        <v>30000</v>
      </c>
      <c r="D15" s="52">
        <v>10000</v>
      </c>
      <c r="E15" s="52">
        <v>10000</v>
      </c>
      <c r="F15" s="52">
        <v>10000</v>
      </c>
      <c r="G15" s="52">
        <v>10000</v>
      </c>
      <c r="H15" s="52">
        <v>10000</v>
      </c>
      <c r="I15" s="16"/>
    </row>
    <row r="16" spans="1:9" ht="15.75" thickBot="1" x14ac:dyDescent="0.3">
      <c r="B16" s="61" t="s">
        <v>27</v>
      </c>
      <c r="C16" s="37">
        <f>+C15+C14</f>
        <v>50000</v>
      </c>
      <c r="D16" s="37">
        <f t="shared" ref="D16:H16" si="1">+D15+D14</f>
        <v>20000</v>
      </c>
      <c r="E16" s="37">
        <f t="shared" si="1"/>
        <v>20000</v>
      </c>
      <c r="F16" s="37">
        <f t="shared" si="1"/>
        <v>20000</v>
      </c>
      <c r="G16" s="37">
        <f t="shared" si="1"/>
        <v>20000</v>
      </c>
      <c r="H16" s="37">
        <f t="shared" si="1"/>
        <v>20000</v>
      </c>
      <c r="I16" s="16" t="s">
        <v>8</v>
      </c>
    </row>
    <row r="17" spans="1:9" ht="15.75" thickBot="1" x14ac:dyDescent="0.3">
      <c r="B17" s="61" t="s">
        <v>3</v>
      </c>
      <c r="C17" s="37">
        <f>+C13+C16</f>
        <v>395427.52850000001</v>
      </c>
      <c r="D17" s="37">
        <f t="shared" ref="D17:H17" si="2">+D13+D16</f>
        <v>448955</v>
      </c>
      <c r="E17" s="37">
        <f t="shared" si="2"/>
        <v>512544.08899999998</v>
      </c>
      <c r="F17" s="37">
        <f t="shared" si="2"/>
        <v>426321.929</v>
      </c>
      <c r="G17" s="37">
        <f t="shared" si="2"/>
        <v>511466.31200000003</v>
      </c>
      <c r="H17" s="37">
        <f t="shared" si="2"/>
        <v>558888.5</v>
      </c>
      <c r="I17" s="16" t="s">
        <v>8</v>
      </c>
    </row>
    <row r="18" spans="1:9" ht="15.75" thickBot="1" x14ac:dyDescent="0.3">
      <c r="B18" s="66" t="s">
        <v>14</v>
      </c>
      <c r="C18" s="37">
        <f>C13*11.45%</f>
        <v>39551.452013249997</v>
      </c>
      <c r="D18" s="37">
        <f t="shared" ref="D18:H18" si="3">D13*11.45%</f>
        <v>49115.347499999996</v>
      </c>
      <c r="E18" s="37">
        <f t="shared" si="3"/>
        <v>56396.298190499991</v>
      </c>
      <c r="F18" s="37">
        <f t="shared" si="3"/>
        <v>46523.860870499993</v>
      </c>
      <c r="G18" s="37">
        <f t="shared" si="3"/>
        <v>56272.892723999998</v>
      </c>
      <c r="H18" s="37">
        <f t="shared" si="3"/>
        <v>61702.733249999997</v>
      </c>
      <c r="I18" s="16" t="s">
        <v>8</v>
      </c>
    </row>
    <row r="19" spans="1:9" ht="15.75" thickBot="1" x14ac:dyDescent="0.3">
      <c r="B19" s="67" t="s">
        <v>4</v>
      </c>
      <c r="C19" s="39">
        <f>C13*7%</f>
        <v>24179.926995000002</v>
      </c>
      <c r="D19" s="39">
        <f t="shared" ref="D19:H19" si="4">D13*7%</f>
        <v>30026.850000000002</v>
      </c>
      <c r="E19" s="39">
        <f t="shared" si="4"/>
        <v>34478.086230000001</v>
      </c>
      <c r="F19" s="39">
        <f t="shared" si="4"/>
        <v>28442.535030000003</v>
      </c>
      <c r="G19" s="39">
        <f t="shared" si="4"/>
        <v>34402.641840000004</v>
      </c>
      <c r="H19" s="39">
        <f t="shared" si="4"/>
        <v>37722.195000000007</v>
      </c>
      <c r="I19" s="16" t="s">
        <v>8</v>
      </c>
    </row>
    <row r="20" spans="1:9" ht="15.75" thickBot="1" x14ac:dyDescent="0.3">
      <c r="A20" s="11"/>
      <c r="B20" s="68" t="s">
        <v>5</v>
      </c>
      <c r="C20" s="40">
        <f>C13*0.6%</f>
        <v>2072.5651710000002</v>
      </c>
      <c r="D20" s="40">
        <f t="shared" ref="D20:H20" si="5">D13*0.6%</f>
        <v>2573.73</v>
      </c>
      <c r="E20" s="40">
        <f t="shared" si="5"/>
        <v>2955.2645339999999</v>
      </c>
      <c r="F20" s="40">
        <f t="shared" si="5"/>
        <v>2437.9315740000002</v>
      </c>
      <c r="G20" s="40">
        <f t="shared" si="5"/>
        <v>2948.7978720000001</v>
      </c>
      <c r="H20" s="40">
        <f t="shared" si="5"/>
        <v>3233.3310000000001</v>
      </c>
      <c r="I20" s="16" t="s">
        <v>8</v>
      </c>
    </row>
    <row r="21" spans="1:9" ht="15.75" thickBot="1" x14ac:dyDescent="0.3">
      <c r="B21" s="66" t="s">
        <v>20</v>
      </c>
      <c r="C21" s="37">
        <v>0</v>
      </c>
      <c r="D21" s="37">
        <v>0</v>
      </c>
      <c r="E21" s="37">
        <v>0</v>
      </c>
      <c r="F21" s="37">
        <v>0</v>
      </c>
      <c r="G21" s="37">
        <v>0</v>
      </c>
      <c r="H21" s="37">
        <v>0</v>
      </c>
      <c r="I21" s="16"/>
    </row>
    <row r="22" spans="1:9" ht="15.75" thickBot="1" x14ac:dyDescent="0.3">
      <c r="B22" s="46" t="s">
        <v>6</v>
      </c>
      <c r="C22" s="69">
        <f>+C21+C20+C19+C18</f>
        <v>65803.94417925</v>
      </c>
      <c r="D22" s="69">
        <f t="shared" ref="D22:H22" si="6">+D21+D20+D19+D18</f>
        <v>81715.927499999991</v>
      </c>
      <c r="E22" s="69">
        <f t="shared" si="6"/>
        <v>93829.648954499993</v>
      </c>
      <c r="F22" s="69">
        <f t="shared" si="6"/>
        <v>77404.327474499994</v>
      </c>
      <c r="G22" s="69">
        <f t="shared" si="6"/>
        <v>93624.332435999997</v>
      </c>
      <c r="H22" s="69">
        <f t="shared" si="6"/>
        <v>102658.25925</v>
      </c>
      <c r="I22" s="16"/>
    </row>
    <row r="23" spans="1:9" ht="15.75" thickBot="1" x14ac:dyDescent="0.3">
      <c r="B23" s="9" t="s">
        <v>29</v>
      </c>
      <c r="C23" s="41">
        <f>+C17-C22</f>
        <v>329623.58432075003</v>
      </c>
      <c r="D23" s="41">
        <f t="shared" ref="D23:H23" si="7">+D17-D22</f>
        <v>367239.07250000001</v>
      </c>
      <c r="E23" s="41">
        <f t="shared" si="7"/>
        <v>418714.4400455</v>
      </c>
      <c r="F23" s="41">
        <f t="shared" si="7"/>
        <v>348917.60152550001</v>
      </c>
      <c r="G23" s="41">
        <f t="shared" si="7"/>
        <v>417841.97956400004</v>
      </c>
      <c r="H23" s="41">
        <f t="shared" si="7"/>
        <v>456230.24075</v>
      </c>
      <c r="I23" s="17" t="s">
        <v>8</v>
      </c>
    </row>
    <row r="24" spans="1:9" ht="15.75" thickBot="1" x14ac:dyDescent="0.3">
      <c r="B24" s="18"/>
      <c r="C24" s="42"/>
      <c r="D24" s="56"/>
      <c r="E24" s="56"/>
      <c r="F24" s="56"/>
      <c r="G24" s="56"/>
      <c r="H24" s="56" t="s">
        <v>24</v>
      </c>
      <c r="I24" s="20" t="s">
        <v>23</v>
      </c>
    </row>
    <row r="26" spans="1:9" x14ac:dyDescent="0.25">
      <c r="A26" s="1" t="s">
        <v>35</v>
      </c>
    </row>
  </sheetData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24"/>
  <sheetViews>
    <sheetView topLeftCell="A4" zoomScale="112" zoomScaleNormal="112" workbookViewId="0">
      <selection activeCell="B9" sqref="B9"/>
    </sheetView>
  </sheetViews>
  <sheetFormatPr baseColWidth="10" defaultColWidth="11.42578125" defaultRowHeight="15" x14ac:dyDescent="0.25"/>
  <cols>
    <col min="1" max="1" width="11.42578125" style="1"/>
    <col min="2" max="2" width="20.5703125" style="1" customWidth="1"/>
    <col min="3" max="3" width="16.85546875" style="29" customWidth="1"/>
    <col min="4" max="4" width="17.5703125" style="29" customWidth="1"/>
    <col min="5" max="6" width="16" style="29" customWidth="1"/>
    <col min="7" max="7" width="15.42578125" style="29" customWidth="1"/>
    <col min="8" max="8" width="15.28515625" style="29" customWidth="1"/>
    <col min="9" max="16384" width="11.42578125" style="1"/>
  </cols>
  <sheetData>
    <row r="1" spans="1:9" x14ac:dyDescent="0.25">
      <c r="B1" s="1" t="s">
        <v>15</v>
      </c>
      <c r="C1" s="43" t="s">
        <v>16</v>
      </c>
    </row>
    <row r="2" spans="1:9" x14ac:dyDescent="0.25">
      <c r="A2" s="29"/>
      <c r="C2" s="44" t="s">
        <v>17</v>
      </c>
    </row>
    <row r="3" spans="1:9" x14ac:dyDescent="0.25">
      <c r="C3" s="29" t="s">
        <v>18</v>
      </c>
    </row>
    <row r="4" spans="1:9" ht="15.75" thickBot="1" x14ac:dyDescent="0.3"/>
    <row r="5" spans="1:9" ht="15.75" thickBot="1" x14ac:dyDescent="0.3">
      <c r="B5" s="12" t="s">
        <v>25</v>
      </c>
      <c r="C5" s="30"/>
      <c r="D5" s="30"/>
      <c r="E5" s="62"/>
      <c r="F5" s="62"/>
      <c r="G5" s="30"/>
      <c r="H5" s="30"/>
      <c r="I5" s="15"/>
    </row>
    <row r="6" spans="1:9" ht="15.75" thickBot="1" x14ac:dyDescent="0.3">
      <c r="C6" s="32" t="s">
        <v>21</v>
      </c>
      <c r="D6" s="29" t="s">
        <v>12</v>
      </c>
      <c r="E6" s="63">
        <v>320500</v>
      </c>
      <c r="F6" s="63"/>
      <c r="I6" s="16" t="s">
        <v>22</v>
      </c>
    </row>
    <row r="7" spans="1:9" x14ac:dyDescent="0.25">
      <c r="A7" s="6"/>
      <c r="B7" s="21" t="s">
        <v>2</v>
      </c>
      <c r="C7" s="33" t="s">
        <v>19</v>
      </c>
      <c r="D7" s="28" t="s">
        <v>19</v>
      </c>
      <c r="E7" s="23" t="s">
        <v>19</v>
      </c>
      <c r="F7" s="23" t="s">
        <v>19</v>
      </c>
      <c r="G7" s="23" t="s">
        <v>19</v>
      </c>
      <c r="H7" s="23" t="s">
        <v>19</v>
      </c>
      <c r="I7" s="16"/>
    </row>
    <row r="8" spans="1:9" x14ac:dyDescent="0.25">
      <c r="B8" s="25" t="s">
        <v>0</v>
      </c>
      <c r="C8" s="34">
        <v>320500</v>
      </c>
      <c r="D8" s="47">
        <v>398000</v>
      </c>
      <c r="E8" s="64">
        <v>457000</v>
      </c>
      <c r="F8" s="64">
        <v>377000</v>
      </c>
      <c r="G8" s="64">
        <v>456000</v>
      </c>
      <c r="H8" s="64">
        <v>500000</v>
      </c>
      <c r="I8" s="16"/>
    </row>
    <row r="9" spans="1:9" ht="15.75" thickBot="1" x14ac:dyDescent="0.3">
      <c r="B9" s="70" t="s">
        <v>31</v>
      </c>
      <c r="C9" s="59" t="s">
        <v>30</v>
      </c>
      <c r="D9" s="60">
        <v>34000</v>
      </c>
      <c r="E9" s="60">
        <v>60000</v>
      </c>
      <c r="F9" s="60">
        <v>90000</v>
      </c>
      <c r="G9" s="60">
        <v>73000</v>
      </c>
      <c r="H9" s="60">
        <v>85000</v>
      </c>
      <c r="I9" s="16"/>
    </row>
    <row r="10" spans="1:9" ht="15.75" thickBot="1" x14ac:dyDescent="0.3">
      <c r="B10" s="2" t="s">
        <v>11</v>
      </c>
      <c r="C10" s="59">
        <v>12000</v>
      </c>
      <c r="D10" s="65">
        <v>20000</v>
      </c>
      <c r="E10" s="60">
        <v>40000</v>
      </c>
      <c r="F10" s="60">
        <v>70000</v>
      </c>
      <c r="G10" s="60">
        <v>80000</v>
      </c>
      <c r="H10" s="60">
        <v>90000</v>
      </c>
      <c r="I10" s="16"/>
    </row>
    <row r="11" spans="1:9" ht="15.75" thickBot="1" x14ac:dyDescent="0.3">
      <c r="B11" s="2" t="s">
        <v>7</v>
      </c>
      <c r="C11" s="59">
        <v>30000</v>
      </c>
      <c r="D11" s="65">
        <v>67000</v>
      </c>
      <c r="E11" s="60">
        <v>80000</v>
      </c>
      <c r="F11" s="60">
        <v>65000</v>
      </c>
      <c r="G11" s="60">
        <v>33000</v>
      </c>
      <c r="H11" s="60">
        <v>43000</v>
      </c>
      <c r="I11" s="16"/>
    </row>
    <row r="12" spans="1:9" ht="15.75" thickBot="1" x14ac:dyDescent="0.3">
      <c r="B12" s="4" t="s">
        <v>9</v>
      </c>
      <c r="C12" s="36">
        <v>0</v>
      </c>
      <c r="D12" s="50">
        <v>0</v>
      </c>
      <c r="E12" s="50">
        <v>0</v>
      </c>
      <c r="F12" s="50">
        <v>0</v>
      </c>
      <c r="G12" s="50">
        <v>0</v>
      </c>
      <c r="H12" s="50">
        <v>0</v>
      </c>
      <c r="I12" s="16"/>
    </row>
    <row r="13" spans="1:9" ht="15.75" thickBot="1" x14ac:dyDescent="0.3">
      <c r="B13" s="61" t="s">
        <v>26</v>
      </c>
      <c r="C13" s="37">
        <f>SUM(C8:C12)</f>
        <v>362500</v>
      </c>
      <c r="D13" s="37">
        <f t="shared" ref="D13:H13" si="0">SUM(D8:D12)</f>
        <v>519000</v>
      </c>
      <c r="E13" s="37">
        <f t="shared" si="0"/>
        <v>637000</v>
      </c>
      <c r="F13" s="37">
        <f t="shared" si="0"/>
        <v>602000</v>
      </c>
      <c r="G13" s="37">
        <f t="shared" si="0"/>
        <v>642000</v>
      </c>
      <c r="H13" s="37">
        <f t="shared" si="0"/>
        <v>718000</v>
      </c>
      <c r="I13" s="16" t="s">
        <v>8</v>
      </c>
    </row>
    <row r="14" spans="1:9" x14ac:dyDescent="0.25">
      <c r="B14" s="26" t="s">
        <v>1</v>
      </c>
      <c r="C14" s="38">
        <v>20000</v>
      </c>
      <c r="D14" s="52">
        <v>10000</v>
      </c>
      <c r="E14" s="52">
        <v>10000</v>
      </c>
      <c r="F14" s="52">
        <v>10000</v>
      </c>
      <c r="G14" s="52">
        <v>10000</v>
      </c>
      <c r="H14" s="52">
        <v>10000</v>
      </c>
      <c r="I14" s="16"/>
    </row>
    <row r="15" spans="1:9" ht="15.75" thickBot="1" x14ac:dyDescent="0.3">
      <c r="B15" s="8" t="s">
        <v>13</v>
      </c>
      <c r="C15" s="38">
        <v>30000</v>
      </c>
      <c r="D15" s="52">
        <v>10000</v>
      </c>
      <c r="E15" s="52">
        <v>10000</v>
      </c>
      <c r="F15" s="52">
        <v>10000</v>
      </c>
      <c r="G15" s="52">
        <v>10000</v>
      </c>
      <c r="H15" s="52">
        <v>10000</v>
      </c>
      <c r="I15" s="16"/>
    </row>
    <row r="16" spans="1:9" ht="15.75" thickBot="1" x14ac:dyDescent="0.3">
      <c r="B16" s="61" t="s">
        <v>27</v>
      </c>
      <c r="C16" s="37">
        <f>+C15+C14</f>
        <v>50000</v>
      </c>
      <c r="D16" s="37">
        <f t="shared" ref="D16:H16" si="1">+D15+D14</f>
        <v>20000</v>
      </c>
      <c r="E16" s="37">
        <f t="shared" si="1"/>
        <v>20000</v>
      </c>
      <c r="F16" s="37">
        <f t="shared" si="1"/>
        <v>20000</v>
      </c>
      <c r="G16" s="37">
        <f t="shared" si="1"/>
        <v>20000</v>
      </c>
      <c r="H16" s="37">
        <f t="shared" si="1"/>
        <v>20000</v>
      </c>
      <c r="I16" s="16" t="s">
        <v>8</v>
      </c>
    </row>
    <row r="17" spans="1:9" ht="15.75" thickBot="1" x14ac:dyDescent="0.3">
      <c r="B17" s="61" t="s">
        <v>3</v>
      </c>
      <c r="C17" s="37">
        <f>+C16+C13</f>
        <v>412500</v>
      </c>
      <c r="D17" s="37">
        <f t="shared" ref="D17:H17" si="2">+D16+D13</f>
        <v>539000</v>
      </c>
      <c r="E17" s="37">
        <f t="shared" si="2"/>
        <v>657000</v>
      </c>
      <c r="F17" s="37">
        <f t="shared" si="2"/>
        <v>622000</v>
      </c>
      <c r="G17" s="37">
        <f t="shared" si="2"/>
        <v>662000</v>
      </c>
      <c r="H17" s="37">
        <f t="shared" si="2"/>
        <v>738000</v>
      </c>
      <c r="I17" s="16" t="s">
        <v>8</v>
      </c>
    </row>
    <row r="18" spans="1:9" ht="15.75" thickBot="1" x14ac:dyDescent="0.3">
      <c r="B18" s="66" t="s">
        <v>14</v>
      </c>
      <c r="C18" s="37">
        <f t="shared" ref="C18:H18" si="3">C13*11.45%</f>
        <v>41506.25</v>
      </c>
      <c r="D18" s="37">
        <f t="shared" si="3"/>
        <v>59425.499999999993</v>
      </c>
      <c r="E18" s="37">
        <f t="shared" si="3"/>
        <v>72936.5</v>
      </c>
      <c r="F18" s="37">
        <f t="shared" si="3"/>
        <v>68929</v>
      </c>
      <c r="G18" s="37">
        <f t="shared" si="3"/>
        <v>73509</v>
      </c>
      <c r="H18" s="37">
        <f t="shared" si="3"/>
        <v>82211</v>
      </c>
      <c r="I18" s="16" t="s">
        <v>8</v>
      </c>
    </row>
    <row r="19" spans="1:9" ht="15.75" thickBot="1" x14ac:dyDescent="0.3">
      <c r="B19" s="67" t="s">
        <v>4</v>
      </c>
      <c r="C19" s="39">
        <f>C13*7%</f>
        <v>25375.000000000004</v>
      </c>
      <c r="D19" s="39">
        <f t="shared" ref="D19:H19" si="4">D13*7%</f>
        <v>36330</v>
      </c>
      <c r="E19" s="39">
        <f t="shared" si="4"/>
        <v>44590.000000000007</v>
      </c>
      <c r="F19" s="39">
        <f t="shared" si="4"/>
        <v>42140.000000000007</v>
      </c>
      <c r="G19" s="39">
        <f t="shared" si="4"/>
        <v>44940.000000000007</v>
      </c>
      <c r="H19" s="39">
        <f t="shared" si="4"/>
        <v>50260.000000000007</v>
      </c>
      <c r="I19" s="16" t="s">
        <v>8</v>
      </c>
    </row>
    <row r="20" spans="1:9" ht="15.75" thickBot="1" x14ac:dyDescent="0.3">
      <c r="A20" s="11"/>
      <c r="B20" s="68" t="s">
        <v>5</v>
      </c>
      <c r="C20" s="40">
        <f t="shared" ref="C20:H20" si="5">C13*0.6%</f>
        <v>2175</v>
      </c>
      <c r="D20" s="40">
        <f t="shared" si="5"/>
        <v>3114</v>
      </c>
      <c r="E20" s="40">
        <f t="shared" si="5"/>
        <v>3822</v>
      </c>
      <c r="F20" s="40">
        <f t="shared" si="5"/>
        <v>3612</v>
      </c>
      <c r="G20" s="40">
        <f t="shared" si="5"/>
        <v>3852</v>
      </c>
      <c r="H20" s="40">
        <f t="shared" si="5"/>
        <v>4308</v>
      </c>
      <c r="I20" s="16" t="s">
        <v>8</v>
      </c>
    </row>
    <row r="21" spans="1:9" ht="15.75" thickBot="1" x14ac:dyDescent="0.3">
      <c r="B21" s="66" t="s">
        <v>20</v>
      </c>
      <c r="C21" s="37">
        <v>0</v>
      </c>
      <c r="D21" s="37">
        <v>0</v>
      </c>
      <c r="E21" s="37">
        <v>0</v>
      </c>
      <c r="F21" s="37">
        <v>0</v>
      </c>
      <c r="G21" s="37">
        <v>0</v>
      </c>
      <c r="H21" s="37">
        <v>0</v>
      </c>
      <c r="I21" s="16"/>
    </row>
    <row r="22" spans="1:9" ht="15.75" thickBot="1" x14ac:dyDescent="0.3">
      <c r="B22" s="46" t="s">
        <v>6</v>
      </c>
      <c r="C22" s="69">
        <f>+C21+C20+C19+C18</f>
        <v>69056.25</v>
      </c>
      <c r="D22" s="39">
        <f t="shared" ref="D22:H22" si="6">+D21+D20+D19+D18</f>
        <v>98869.5</v>
      </c>
      <c r="E22" s="39">
        <f t="shared" si="6"/>
        <v>121348.5</v>
      </c>
      <c r="F22" s="39">
        <f t="shared" si="6"/>
        <v>114681</v>
      </c>
      <c r="G22" s="39">
        <f t="shared" si="6"/>
        <v>122301</v>
      </c>
      <c r="H22" s="39">
        <f t="shared" si="6"/>
        <v>136779</v>
      </c>
      <c r="I22" s="16"/>
    </row>
    <row r="23" spans="1:9" ht="15.75" thickBot="1" x14ac:dyDescent="0.3">
      <c r="B23" s="9" t="s">
        <v>29</v>
      </c>
      <c r="C23" s="41">
        <f>+C17-C22</f>
        <v>343443.75</v>
      </c>
      <c r="D23" s="41">
        <f t="shared" ref="D23:H23" si="7">+D17-D22</f>
        <v>440130.5</v>
      </c>
      <c r="E23" s="41">
        <f t="shared" si="7"/>
        <v>535651.5</v>
      </c>
      <c r="F23" s="41">
        <f t="shared" si="7"/>
        <v>507319</v>
      </c>
      <c r="G23" s="41">
        <f t="shared" si="7"/>
        <v>539699</v>
      </c>
      <c r="H23" s="41">
        <f t="shared" si="7"/>
        <v>601221</v>
      </c>
      <c r="I23" s="17" t="s">
        <v>8</v>
      </c>
    </row>
    <row r="24" spans="1:9" ht="15.75" thickBot="1" x14ac:dyDescent="0.3">
      <c r="B24" s="18"/>
      <c r="C24" s="42"/>
      <c r="D24" s="56"/>
      <c r="E24" s="56"/>
      <c r="F24" s="56"/>
      <c r="G24" s="56"/>
      <c r="H24" s="56" t="s">
        <v>24</v>
      </c>
      <c r="I24" s="20" t="s">
        <v>23</v>
      </c>
    </row>
  </sheetData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24"/>
  <sheetViews>
    <sheetView zoomScale="112" zoomScaleNormal="112" workbookViewId="0">
      <selection activeCell="A15" sqref="A15"/>
    </sheetView>
  </sheetViews>
  <sheetFormatPr baseColWidth="10" defaultColWidth="11.42578125" defaultRowHeight="15" x14ac:dyDescent="0.25"/>
  <cols>
    <col min="1" max="1" width="11.42578125" style="1"/>
    <col min="2" max="2" width="20.5703125" style="1" customWidth="1"/>
    <col min="3" max="3" width="16.85546875" style="29" customWidth="1"/>
    <col min="4" max="4" width="17.5703125" style="29" customWidth="1"/>
    <col min="5" max="6" width="16" style="29" customWidth="1"/>
    <col min="7" max="7" width="15.42578125" style="29" customWidth="1"/>
    <col min="8" max="8" width="15.28515625" style="29" customWidth="1"/>
    <col min="9" max="16384" width="11.42578125" style="1"/>
  </cols>
  <sheetData>
    <row r="1" spans="1:9" x14ac:dyDescent="0.25">
      <c r="B1" s="1" t="s">
        <v>15</v>
      </c>
      <c r="C1" s="43" t="s">
        <v>16</v>
      </c>
    </row>
    <row r="2" spans="1:9" x14ac:dyDescent="0.25">
      <c r="A2" s="29"/>
      <c r="C2" s="44" t="s">
        <v>17</v>
      </c>
    </row>
    <row r="3" spans="1:9" x14ac:dyDescent="0.25">
      <c r="C3" s="29" t="s">
        <v>18</v>
      </c>
    </row>
    <row r="4" spans="1:9" ht="15.75" thickBot="1" x14ac:dyDescent="0.3"/>
    <row r="5" spans="1:9" ht="15.75" thickBot="1" x14ac:dyDescent="0.3">
      <c r="B5" s="12" t="s">
        <v>25</v>
      </c>
      <c r="C5" s="30"/>
      <c r="D5" s="30"/>
      <c r="E5" s="62"/>
      <c r="F5" s="62"/>
      <c r="G5" s="30"/>
      <c r="H5" s="30"/>
      <c r="I5" s="15"/>
    </row>
    <row r="6" spans="1:9" ht="15.75" thickBot="1" x14ac:dyDescent="0.3">
      <c r="C6" s="32" t="s">
        <v>21</v>
      </c>
      <c r="D6" s="29" t="s">
        <v>12</v>
      </c>
      <c r="E6" s="63">
        <v>320500</v>
      </c>
      <c r="F6" s="63"/>
      <c r="I6" s="16" t="s">
        <v>22</v>
      </c>
    </row>
    <row r="7" spans="1:9" x14ac:dyDescent="0.25">
      <c r="A7" s="6"/>
      <c r="B7" s="21" t="s">
        <v>2</v>
      </c>
      <c r="C7" s="33" t="s">
        <v>19</v>
      </c>
      <c r="D7" s="28" t="s">
        <v>19</v>
      </c>
      <c r="E7" s="23" t="s">
        <v>19</v>
      </c>
      <c r="F7" s="23" t="s">
        <v>19</v>
      </c>
      <c r="G7" s="23" t="s">
        <v>19</v>
      </c>
      <c r="H7" s="23" t="s">
        <v>19</v>
      </c>
      <c r="I7" s="16"/>
    </row>
    <row r="8" spans="1:9" x14ac:dyDescent="0.25">
      <c r="B8" s="25" t="s">
        <v>0</v>
      </c>
      <c r="C8" s="34">
        <v>320500</v>
      </c>
      <c r="D8" s="47">
        <v>398000</v>
      </c>
      <c r="E8" s="64">
        <v>457000</v>
      </c>
      <c r="F8" s="64">
        <v>377000</v>
      </c>
      <c r="G8" s="64">
        <v>456000</v>
      </c>
      <c r="H8" s="64">
        <v>500000</v>
      </c>
      <c r="I8" s="16"/>
    </row>
    <row r="9" spans="1:9" ht="15.75" thickBot="1" x14ac:dyDescent="0.3">
      <c r="B9" s="2" t="s">
        <v>28</v>
      </c>
      <c r="C9" s="59">
        <v>50000</v>
      </c>
      <c r="D9" s="60">
        <v>34000</v>
      </c>
      <c r="E9" s="60">
        <v>60000</v>
      </c>
      <c r="F9" s="60">
        <v>90000</v>
      </c>
      <c r="G9" s="60">
        <v>73000</v>
      </c>
      <c r="H9" s="60">
        <v>85000</v>
      </c>
      <c r="I9" s="16"/>
    </row>
    <row r="10" spans="1:9" ht="15.75" thickBot="1" x14ac:dyDescent="0.3">
      <c r="B10" s="2" t="s">
        <v>11</v>
      </c>
      <c r="C10" s="35">
        <v>0</v>
      </c>
      <c r="D10" s="49">
        <v>0</v>
      </c>
      <c r="E10" s="48">
        <v>0</v>
      </c>
      <c r="F10" s="48">
        <v>0</v>
      </c>
      <c r="G10" s="48">
        <v>0</v>
      </c>
      <c r="H10" s="48">
        <v>0</v>
      </c>
      <c r="I10" s="16"/>
    </row>
    <row r="11" spans="1:9" ht="15.75" thickBot="1" x14ac:dyDescent="0.3">
      <c r="B11" s="2" t="s">
        <v>7</v>
      </c>
      <c r="C11" s="35">
        <v>0</v>
      </c>
      <c r="D11" s="49">
        <v>0</v>
      </c>
      <c r="E11" s="48">
        <v>0</v>
      </c>
      <c r="F11" s="48">
        <v>0</v>
      </c>
      <c r="G11" s="48">
        <v>0</v>
      </c>
      <c r="H11" s="48">
        <v>0</v>
      </c>
      <c r="I11" s="16"/>
    </row>
    <row r="12" spans="1:9" ht="15.75" thickBot="1" x14ac:dyDescent="0.3">
      <c r="B12" s="4" t="s">
        <v>9</v>
      </c>
      <c r="C12" s="36">
        <v>0</v>
      </c>
      <c r="D12" s="50">
        <v>0</v>
      </c>
      <c r="E12" s="50">
        <v>0</v>
      </c>
      <c r="F12" s="50">
        <v>0</v>
      </c>
      <c r="G12" s="50">
        <v>0</v>
      </c>
      <c r="H12" s="50">
        <v>0</v>
      </c>
      <c r="I12" s="16"/>
    </row>
    <row r="13" spans="1:9" ht="15.75" thickBot="1" x14ac:dyDescent="0.3">
      <c r="B13" s="61" t="s">
        <v>26</v>
      </c>
      <c r="C13" s="37">
        <f>SUM(C8:C12)</f>
        <v>370500</v>
      </c>
      <c r="D13" s="37">
        <f t="shared" ref="D13:H13" si="0">SUM(D8:D12)</f>
        <v>432000</v>
      </c>
      <c r="E13" s="37">
        <f t="shared" si="0"/>
        <v>517000</v>
      </c>
      <c r="F13" s="37">
        <f t="shared" si="0"/>
        <v>467000</v>
      </c>
      <c r="G13" s="37">
        <f t="shared" si="0"/>
        <v>529000</v>
      </c>
      <c r="H13" s="37">
        <f t="shared" si="0"/>
        <v>585000</v>
      </c>
      <c r="I13" s="16" t="s">
        <v>8</v>
      </c>
    </row>
    <row r="14" spans="1:9" x14ac:dyDescent="0.25">
      <c r="B14" s="26" t="s">
        <v>1</v>
      </c>
      <c r="C14" s="38">
        <v>20000</v>
      </c>
      <c r="D14" s="52">
        <v>10000</v>
      </c>
      <c r="E14" s="52">
        <v>10000</v>
      </c>
      <c r="F14" s="52">
        <v>10000</v>
      </c>
      <c r="G14" s="52">
        <v>10000</v>
      </c>
      <c r="H14" s="52">
        <v>10000</v>
      </c>
      <c r="I14" s="16"/>
    </row>
    <row r="15" spans="1:9" ht="15.75" thickBot="1" x14ac:dyDescent="0.3">
      <c r="B15" s="8" t="s">
        <v>13</v>
      </c>
      <c r="C15" s="38">
        <v>30000</v>
      </c>
      <c r="D15" s="52">
        <v>10000</v>
      </c>
      <c r="E15" s="52">
        <v>10000</v>
      </c>
      <c r="F15" s="52">
        <v>10000</v>
      </c>
      <c r="G15" s="52">
        <v>10000</v>
      </c>
      <c r="H15" s="52">
        <v>10000</v>
      </c>
      <c r="I15" s="16"/>
    </row>
    <row r="16" spans="1:9" ht="15.75" thickBot="1" x14ac:dyDescent="0.3">
      <c r="B16" s="61" t="s">
        <v>27</v>
      </c>
      <c r="C16" s="37">
        <f t="shared" ref="C16:H16" si="1">+C15+C14</f>
        <v>50000</v>
      </c>
      <c r="D16" s="37">
        <f t="shared" si="1"/>
        <v>20000</v>
      </c>
      <c r="E16" s="37">
        <f t="shared" si="1"/>
        <v>20000</v>
      </c>
      <c r="F16" s="37">
        <f t="shared" si="1"/>
        <v>20000</v>
      </c>
      <c r="G16" s="37">
        <f t="shared" si="1"/>
        <v>20000</v>
      </c>
      <c r="H16" s="37">
        <f t="shared" si="1"/>
        <v>20000</v>
      </c>
      <c r="I16" s="16" t="s">
        <v>8</v>
      </c>
    </row>
    <row r="17" spans="1:9" ht="15.75" thickBot="1" x14ac:dyDescent="0.3">
      <c r="B17" s="61" t="s">
        <v>3</v>
      </c>
      <c r="C17" s="37">
        <f t="shared" ref="C17:H17" si="2">+C13+C16</f>
        <v>420500</v>
      </c>
      <c r="D17" s="37">
        <f t="shared" si="2"/>
        <v>452000</v>
      </c>
      <c r="E17" s="37">
        <f t="shared" si="2"/>
        <v>537000</v>
      </c>
      <c r="F17" s="37">
        <f t="shared" si="2"/>
        <v>487000</v>
      </c>
      <c r="G17" s="37">
        <f t="shared" si="2"/>
        <v>549000</v>
      </c>
      <c r="H17" s="37">
        <f t="shared" si="2"/>
        <v>605000</v>
      </c>
      <c r="I17" s="16" t="s">
        <v>8</v>
      </c>
    </row>
    <row r="18" spans="1:9" ht="15.75" thickBot="1" x14ac:dyDescent="0.3">
      <c r="B18" s="7" t="s">
        <v>14</v>
      </c>
      <c r="C18" s="37">
        <f t="shared" ref="C18:H18" si="3">C13*11.45%</f>
        <v>42422.25</v>
      </c>
      <c r="D18" s="37">
        <f t="shared" si="3"/>
        <v>49463.999999999993</v>
      </c>
      <c r="E18" s="37">
        <f t="shared" si="3"/>
        <v>59196.499999999993</v>
      </c>
      <c r="F18" s="37">
        <f t="shared" si="3"/>
        <v>53471.499999999993</v>
      </c>
      <c r="G18" s="37">
        <f t="shared" si="3"/>
        <v>60570.499999999993</v>
      </c>
      <c r="H18" s="37">
        <f t="shared" si="3"/>
        <v>66982.5</v>
      </c>
      <c r="I18" s="16" t="s">
        <v>8</v>
      </c>
    </row>
    <row r="19" spans="1:9" ht="15.75" thickBot="1" x14ac:dyDescent="0.3">
      <c r="B19" s="10" t="s">
        <v>4</v>
      </c>
      <c r="C19" s="39">
        <f>C13*7%</f>
        <v>25935.000000000004</v>
      </c>
      <c r="D19" s="39">
        <f t="shared" ref="D19:H19" si="4">D13*7%</f>
        <v>30240.000000000004</v>
      </c>
      <c r="E19" s="39">
        <f t="shared" si="4"/>
        <v>36190</v>
      </c>
      <c r="F19" s="39">
        <f t="shared" si="4"/>
        <v>32690.000000000004</v>
      </c>
      <c r="G19" s="39">
        <f t="shared" si="4"/>
        <v>37030</v>
      </c>
      <c r="H19" s="39">
        <f t="shared" si="4"/>
        <v>40950.000000000007</v>
      </c>
      <c r="I19" s="16" t="s">
        <v>8</v>
      </c>
    </row>
    <row r="20" spans="1:9" ht="15.75" thickBot="1" x14ac:dyDescent="0.3">
      <c r="A20" s="11"/>
      <c r="B20" s="27" t="s">
        <v>5</v>
      </c>
      <c r="C20" s="40">
        <f t="shared" ref="C20:H20" si="5">C13*0.6%</f>
        <v>2223</v>
      </c>
      <c r="D20" s="40">
        <f t="shared" si="5"/>
        <v>2592</v>
      </c>
      <c r="E20" s="40">
        <f t="shared" si="5"/>
        <v>3102</v>
      </c>
      <c r="F20" s="40">
        <f t="shared" si="5"/>
        <v>2802</v>
      </c>
      <c r="G20" s="40">
        <f t="shared" si="5"/>
        <v>3174</v>
      </c>
      <c r="H20" s="40">
        <f t="shared" si="5"/>
        <v>3510</v>
      </c>
      <c r="I20" s="16" t="s">
        <v>8</v>
      </c>
    </row>
    <row r="21" spans="1:9" ht="15.75" thickBot="1" x14ac:dyDescent="0.3">
      <c r="B21" s="7" t="s">
        <v>20</v>
      </c>
      <c r="C21" s="37">
        <v>0</v>
      </c>
      <c r="D21" s="37">
        <v>0</v>
      </c>
      <c r="E21" s="37">
        <v>0</v>
      </c>
      <c r="F21" s="37">
        <v>0</v>
      </c>
      <c r="G21" s="37">
        <v>0</v>
      </c>
      <c r="H21" s="37">
        <v>0</v>
      </c>
      <c r="I21" s="16"/>
    </row>
    <row r="22" spans="1:9" ht="15.75" thickBot="1" x14ac:dyDescent="0.3">
      <c r="B22" s="46" t="s">
        <v>6</v>
      </c>
      <c r="C22" s="39">
        <f>+C21+C20+C19+C18</f>
        <v>70580.25</v>
      </c>
      <c r="D22" s="39">
        <f t="shared" ref="D22:H22" si="6">+D21+D20+D19+D18</f>
        <v>82296</v>
      </c>
      <c r="E22" s="39">
        <f t="shared" si="6"/>
        <v>98488.5</v>
      </c>
      <c r="F22" s="39">
        <f t="shared" si="6"/>
        <v>88963.5</v>
      </c>
      <c r="G22" s="39">
        <f t="shared" si="6"/>
        <v>100774.5</v>
      </c>
      <c r="H22" s="39">
        <f t="shared" si="6"/>
        <v>111442.5</v>
      </c>
      <c r="I22" s="16"/>
    </row>
    <row r="23" spans="1:9" ht="15.75" thickBot="1" x14ac:dyDescent="0.3">
      <c r="B23" s="9" t="s">
        <v>29</v>
      </c>
      <c r="C23" s="41">
        <f>+C17-C22</f>
        <v>349919.75</v>
      </c>
      <c r="D23" s="41">
        <f t="shared" ref="D23:H23" si="7">+D17-D22</f>
        <v>369704</v>
      </c>
      <c r="E23" s="41">
        <f t="shared" si="7"/>
        <v>438511.5</v>
      </c>
      <c r="F23" s="41">
        <f t="shared" si="7"/>
        <v>398036.5</v>
      </c>
      <c r="G23" s="41">
        <f t="shared" si="7"/>
        <v>448225.5</v>
      </c>
      <c r="H23" s="41">
        <f t="shared" si="7"/>
        <v>493557.5</v>
      </c>
      <c r="I23" s="17" t="s">
        <v>8</v>
      </c>
    </row>
    <row r="24" spans="1:9" ht="15.75" thickBot="1" x14ac:dyDescent="0.3">
      <c r="B24" s="18"/>
      <c r="C24" s="42"/>
      <c r="D24" s="56"/>
      <c r="E24" s="56"/>
      <c r="F24" s="56"/>
      <c r="G24" s="56"/>
      <c r="H24" s="56" t="s">
        <v>24</v>
      </c>
      <c r="I24" s="20" t="s">
        <v>23</v>
      </c>
    </row>
  </sheetData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24"/>
  <sheetViews>
    <sheetView topLeftCell="A4" zoomScale="112" zoomScaleNormal="112" workbookViewId="0">
      <selection activeCell="D19" sqref="D19"/>
    </sheetView>
  </sheetViews>
  <sheetFormatPr baseColWidth="10" defaultColWidth="11.42578125" defaultRowHeight="15" x14ac:dyDescent="0.25"/>
  <cols>
    <col min="1" max="1" width="11.42578125" style="1"/>
    <col min="2" max="2" width="18.140625" style="1" customWidth="1"/>
    <col min="3" max="3" width="16.85546875" style="29" customWidth="1"/>
    <col min="4" max="4" width="17.5703125" style="29" customWidth="1"/>
    <col min="5" max="6" width="16" style="1" customWidth="1"/>
    <col min="7" max="7" width="15.42578125" style="1" customWidth="1"/>
    <col min="8" max="8" width="15.28515625" style="1" customWidth="1"/>
    <col min="9" max="16384" width="11.42578125" style="1"/>
  </cols>
  <sheetData>
    <row r="1" spans="1:9" x14ac:dyDescent="0.25">
      <c r="B1" s="1" t="s">
        <v>15</v>
      </c>
      <c r="C1" s="43" t="s">
        <v>16</v>
      </c>
    </row>
    <row r="2" spans="1:9" x14ac:dyDescent="0.25">
      <c r="A2" s="29"/>
      <c r="C2" s="44" t="s">
        <v>17</v>
      </c>
    </row>
    <row r="3" spans="1:9" x14ac:dyDescent="0.25">
      <c r="C3" s="29" t="s">
        <v>18</v>
      </c>
    </row>
    <row r="4" spans="1:9" ht="15.75" thickBot="1" x14ac:dyDescent="0.3"/>
    <row r="5" spans="1:9" ht="15.75" thickBot="1" x14ac:dyDescent="0.3">
      <c r="B5" s="12" t="s">
        <v>25</v>
      </c>
      <c r="C5" s="30"/>
      <c r="D5" s="30"/>
      <c r="E5" s="14"/>
      <c r="F5" s="14"/>
      <c r="G5" s="13"/>
      <c r="H5" s="13"/>
      <c r="I5" s="15"/>
    </row>
    <row r="6" spans="1:9" ht="15.75" thickBot="1" x14ac:dyDescent="0.3">
      <c r="C6" s="32" t="s">
        <v>21</v>
      </c>
      <c r="D6" s="29" t="s">
        <v>12</v>
      </c>
      <c r="E6" s="24">
        <v>320500</v>
      </c>
      <c r="F6" s="24"/>
      <c r="I6" s="16" t="s">
        <v>22</v>
      </c>
    </row>
    <row r="7" spans="1:9" x14ac:dyDescent="0.25">
      <c r="A7" s="6"/>
      <c r="B7" s="21" t="s">
        <v>2</v>
      </c>
      <c r="C7" s="33" t="s">
        <v>19</v>
      </c>
      <c r="D7" s="28" t="s">
        <v>19</v>
      </c>
      <c r="E7" s="23" t="s">
        <v>19</v>
      </c>
      <c r="F7" s="23" t="s">
        <v>19</v>
      </c>
      <c r="G7" s="23" t="s">
        <v>19</v>
      </c>
      <c r="H7" s="23" t="s">
        <v>19</v>
      </c>
      <c r="I7" s="16"/>
    </row>
    <row r="8" spans="1:9" x14ac:dyDescent="0.25">
      <c r="B8" s="25" t="s">
        <v>0</v>
      </c>
      <c r="C8" s="34">
        <v>320500</v>
      </c>
      <c r="D8" s="47">
        <v>435000</v>
      </c>
      <c r="E8" s="22">
        <v>487600</v>
      </c>
      <c r="F8" s="22">
        <v>398700</v>
      </c>
      <c r="G8" s="22">
        <v>512000</v>
      </c>
      <c r="H8" s="22">
        <v>477000</v>
      </c>
      <c r="I8" s="16"/>
    </row>
    <row r="9" spans="1:9" ht="15.75" thickBot="1" x14ac:dyDescent="0.3">
      <c r="B9" s="2" t="s">
        <v>28</v>
      </c>
      <c r="C9" s="35">
        <v>0</v>
      </c>
      <c r="D9" s="48">
        <v>0</v>
      </c>
      <c r="E9" s="3">
        <v>0</v>
      </c>
      <c r="F9" s="3">
        <v>0</v>
      </c>
      <c r="G9" s="3">
        <v>0</v>
      </c>
      <c r="H9" s="3">
        <v>0</v>
      </c>
      <c r="I9" s="16"/>
    </row>
    <row r="10" spans="1:9" ht="15.75" thickBot="1" x14ac:dyDescent="0.3">
      <c r="B10" s="2" t="s">
        <v>11</v>
      </c>
      <c r="C10" s="35">
        <v>0</v>
      </c>
      <c r="D10" s="49">
        <v>0</v>
      </c>
      <c r="E10" s="3">
        <v>0</v>
      </c>
      <c r="F10" s="3">
        <v>0</v>
      </c>
      <c r="G10" s="3">
        <v>0</v>
      </c>
      <c r="H10" s="3">
        <v>0</v>
      </c>
      <c r="I10" s="16"/>
    </row>
    <row r="11" spans="1:9" ht="15.75" thickBot="1" x14ac:dyDescent="0.3">
      <c r="B11" s="2" t="s">
        <v>7</v>
      </c>
      <c r="C11" s="35">
        <v>0</v>
      </c>
      <c r="D11" s="49">
        <v>0</v>
      </c>
      <c r="E11" s="3">
        <v>0</v>
      </c>
      <c r="F11" s="3">
        <v>0</v>
      </c>
      <c r="G11" s="3">
        <v>0</v>
      </c>
      <c r="H11" s="3">
        <v>0</v>
      </c>
      <c r="I11" s="16"/>
    </row>
    <row r="12" spans="1:9" ht="15.75" thickBot="1" x14ac:dyDescent="0.3">
      <c r="B12" s="4" t="s">
        <v>9</v>
      </c>
      <c r="C12" s="36">
        <v>0</v>
      </c>
      <c r="D12" s="50">
        <v>0</v>
      </c>
      <c r="E12" s="5">
        <v>0</v>
      </c>
      <c r="F12" s="5">
        <v>0</v>
      </c>
      <c r="G12" s="5">
        <v>0</v>
      </c>
      <c r="H12" s="5">
        <v>0</v>
      </c>
      <c r="I12" s="16"/>
    </row>
    <row r="13" spans="1:9" ht="15.75" thickBot="1" x14ac:dyDescent="0.3">
      <c r="B13" s="45" t="s">
        <v>26</v>
      </c>
      <c r="C13" s="37">
        <f>SUM(C8:C12)</f>
        <v>320500</v>
      </c>
      <c r="D13" s="51">
        <f>SUM(D8:D12)</f>
        <v>435000</v>
      </c>
      <c r="E13" s="51">
        <f t="shared" ref="E13:H13" si="0">SUM(E8:E12)</f>
        <v>487600</v>
      </c>
      <c r="F13" s="51">
        <f t="shared" si="0"/>
        <v>398700</v>
      </c>
      <c r="G13" s="51">
        <f t="shared" si="0"/>
        <v>512000</v>
      </c>
      <c r="H13" s="51">
        <f t="shared" si="0"/>
        <v>477000</v>
      </c>
      <c r="I13" s="16" t="s">
        <v>8</v>
      </c>
    </row>
    <row r="14" spans="1:9" x14ac:dyDescent="0.25">
      <c r="B14" s="26" t="s">
        <v>1</v>
      </c>
      <c r="C14" s="38">
        <v>20000</v>
      </c>
      <c r="D14" s="52">
        <v>10000</v>
      </c>
      <c r="E14" s="52">
        <v>10000</v>
      </c>
      <c r="F14" s="52">
        <v>10000</v>
      </c>
      <c r="G14" s="52">
        <v>10000</v>
      </c>
      <c r="H14" s="52">
        <v>10000</v>
      </c>
      <c r="I14" s="16"/>
    </row>
    <row r="15" spans="1:9" ht="15.75" thickBot="1" x14ac:dyDescent="0.3">
      <c r="B15" s="8" t="s">
        <v>13</v>
      </c>
      <c r="C15" s="38">
        <v>30000</v>
      </c>
      <c r="D15" s="52">
        <v>10000</v>
      </c>
      <c r="E15" s="52">
        <v>10000</v>
      </c>
      <c r="F15" s="52">
        <v>10000</v>
      </c>
      <c r="G15" s="52">
        <v>10000</v>
      </c>
      <c r="H15" s="52">
        <v>10000</v>
      </c>
      <c r="I15" s="16"/>
    </row>
    <row r="16" spans="1:9" ht="15.75" thickBot="1" x14ac:dyDescent="0.3">
      <c r="B16" s="45" t="s">
        <v>27</v>
      </c>
      <c r="C16" s="37">
        <f>+C15+C14</f>
        <v>50000</v>
      </c>
      <c r="D16" s="51">
        <f>+D15+D14</f>
        <v>20000</v>
      </c>
      <c r="E16" s="51">
        <f t="shared" ref="E16:H16" si="1">+E15+E14</f>
        <v>20000</v>
      </c>
      <c r="F16" s="51">
        <f t="shared" si="1"/>
        <v>20000</v>
      </c>
      <c r="G16" s="51">
        <f t="shared" si="1"/>
        <v>20000</v>
      </c>
      <c r="H16" s="51">
        <f t="shared" si="1"/>
        <v>20000</v>
      </c>
      <c r="I16" s="16" t="s">
        <v>8</v>
      </c>
    </row>
    <row r="17" spans="1:9" ht="15.75" thickBot="1" x14ac:dyDescent="0.3">
      <c r="B17" s="45" t="s">
        <v>3</v>
      </c>
      <c r="C17" s="37">
        <f>+C16+C13</f>
        <v>370500</v>
      </c>
      <c r="D17" s="58">
        <f>+D13+D16</f>
        <v>455000</v>
      </c>
      <c r="E17" s="58">
        <f t="shared" ref="E17:H17" si="2">+E13+E16</f>
        <v>507600</v>
      </c>
      <c r="F17" s="58">
        <f t="shared" si="2"/>
        <v>418700</v>
      </c>
      <c r="G17" s="58">
        <f t="shared" si="2"/>
        <v>532000</v>
      </c>
      <c r="H17" s="58">
        <f t="shared" si="2"/>
        <v>497000</v>
      </c>
      <c r="I17" s="16" t="s">
        <v>8</v>
      </c>
    </row>
    <row r="18" spans="1:9" ht="15.75" thickBot="1" x14ac:dyDescent="0.3">
      <c r="B18" s="7" t="s">
        <v>14</v>
      </c>
      <c r="C18" s="37">
        <f>C13*11.45%</f>
        <v>36697.25</v>
      </c>
      <c r="D18" s="51">
        <f>D13*11.45%</f>
        <v>49807.499999999993</v>
      </c>
      <c r="E18" s="51">
        <f t="shared" ref="E18:H18" si="3">E13*11.45%</f>
        <v>55830.2</v>
      </c>
      <c r="F18" s="51">
        <f t="shared" si="3"/>
        <v>45651.149999999994</v>
      </c>
      <c r="G18" s="51">
        <f t="shared" si="3"/>
        <v>58623.999999999993</v>
      </c>
      <c r="H18" s="51">
        <f t="shared" si="3"/>
        <v>54616.499999999993</v>
      </c>
      <c r="I18" s="16" t="s">
        <v>8</v>
      </c>
    </row>
    <row r="19" spans="1:9" ht="15.75" thickBot="1" x14ac:dyDescent="0.3">
      <c r="B19" s="10" t="s">
        <v>4</v>
      </c>
      <c r="C19" s="39">
        <f>C13*7%</f>
        <v>22435.000000000004</v>
      </c>
      <c r="D19" s="53">
        <f>D13*7%</f>
        <v>30450.000000000004</v>
      </c>
      <c r="E19" s="53">
        <f t="shared" ref="E19:H19" si="4">E13*7%</f>
        <v>34132</v>
      </c>
      <c r="F19" s="53">
        <f t="shared" si="4"/>
        <v>27909.000000000004</v>
      </c>
      <c r="G19" s="53">
        <f t="shared" si="4"/>
        <v>35840</v>
      </c>
      <c r="H19" s="53">
        <f t="shared" si="4"/>
        <v>33390</v>
      </c>
      <c r="I19" s="16" t="s">
        <v>8</v>
      </c>
    </row>
    <row r="20" spans="1:9" ht="15.75" thickBot="1" x14ac:dyDescent="0.3">
      <c r="A20" s="11"/>
      <c r="B20" s="27" t="s">
        <v>5</v>
      </c>
      <c r="C20" s="40">
        <f>C13*0.6%</f>
        <v>1923</v>
      </c>
      <c r="D20" s="54">
        <f>D13*0.6%</f>
        <v>2610</v>
      </c>
      <c r="E20" s="54">
        <f t="shared" ref="E20:H20" si="5">E13*0.6%</f>
        <v>2925.6</v>
      </c>
      <c r="F20" s="54">
        <f t="shared" si="5"/>
        <v>2392.2000000000003</v>
      </c>
      <c r="G20" s="54">
        <f t="shared" si="5"/>
        <v>3072</v>
      </c>
      <c r="H20" s="54">
        <f t="shared" si="5"/>
        <v>2862</v>
      </c>
      <c r="I20" s="16" t="s">
        <v>8</v>
      </c>
    </row>
    <row r="21" spans="1:9" ht="15.75" thickBot="1" x14ac:dyDescent="0.3">
      <c r="B21" s="7" t="s">
        <v>20</v>
      </c>
      <c r="C21" s="37">
        <v>0</v>
      </c>
      <c r="D21" s="51">
        <v>0</v>
      </c>
      <c r="E21" s="51">
        <v>0</v>
      </c>
      <c r="F21" s="51">
        <v>0</v>
      </c>
      <c r="G21" s="51">
        <v>0</v>
      </c>
      <c r="H21" s="51">
        <v>0</v>
      </c>
      <c r="I21" s="16"/>
    </row>
    <row r="22" spans="1:9" ht="15.75" thickBot="1" x14ac:dyDescent="0.3">
      <c r="B22" s="46" t="s">
        <v>6</v>
      </c>
      <c r="C22" s="39">
        <f>+C18+C19+C20</f>
        <v>61055.25</v>
      </c>
      <c r="D22" s="57">
        <f>+D18+D19+D20+D21</f>
        <v>82867.5</v>
      </c>
      <c r="E22" s="57">
        <f t="shared" ref="E22:H22" si="6">+E18+E19+E20+E21</f>
        <v>92887.8</v>
      </c>
      <c r="F22" s="57">
        <f t="shared" si="6"/>
        <v>75952.349999999991</v>
      </c>
      <c r="G22" s="57">
        <f t="shared" si="6"/>
        <v>97536</v>
      </c>
      <c r="H22" s="57">
        <f t="shared" si="6"/>
        <v>90868.5</v>
      </c>
      <c r="I22" s="16"/>
    </row>
    <row r="23" spans="1:9" ht="15.75" thickBot="1" x14ac:dyDescent="0.3">
      <c r="B23" s="9" t="s">
        <v>10</v>
      </c>
      <c r="C23" s="41">
        <f>+C17-C22</f>
        <v>309444.75</v>
      </c>
      <c r="D23" s="55">
        <f>+D17-D22</f>
        <v>372132.5</v>
      </c>
      <c r="E23" s="55">
        <f t="shared" ref="E23:H23" si="7">+E17-E22</f>
        <v>414712.2</v>
      </c>
      <c r="F23" s="55">
        <f t="shared" si="7"/>
        <v>342747.65</v>
      </c>
      <c r="G23" s="55">
        <f t="shared" si="7"/>
        <v>434464</v>
      </c>
      <c r="H23" s="55">
        <f t="shared" si="7"/>
        <v>406131.5</v>
      </c>
      <c r="I23" s="17" t="s">
        <v>8</v>
      </c>
    </row>
    <row r="24" spans="1:9" ht="15.75" thickBot="1" x14ac:dyDescent="0.3">
      <c r="B24" s="18"/>
      <c r="C24" s="42"/>
      <c r="D24" s="56"/>
      <c r="E24" s="19"/>
      <c r="F24" s="19"/>
      <c r="G24" s="19"/>
      <c r="H24" s="31" t="s">
        <v>24</v>
      </c>
      <c r="I24" s="20" t="s">
        <v>23</v>
      </c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GUIA   30 junio 2020</vt:lpstr>
      <vt:lpstr>GUIA  MAYO 2020 (4)</vt:lpstr>
      <vt:lpstr>GUIA  MAYO 2020 (3)</vt:lpstr>
      <vt:lpstr>GUIA  MAYO 2020 (2)</vt:lpstr>
      <vt:lpstr>GUIA  MAYO 2020</vt:lpstr>
      <vt:lpstr>'GUIA   30 junio 2020'!Área_de_impresión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</dc:creator>
  <cp:lastModifiedBy>LEILA</cp:lastModifiedBy>
  <cp:lastPrinted>2020-07-01T01:08:29Z</cp:lastPrinted>
  <dcterms:created xsi:type="dcterms:W3CDTF">2014-03-05T00:28:44Z</dcterms:created>
  <dcterms:modified xsi:type="dcterms:W3CDTF">2020-07-01T01:08:35Z</dcterms:modified>
</cp:coreProperties>
</file>